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DC Social Media  Updates\"/>
    </mc:Choice>
  </mc:AlternateContent>
  <xr:revisionPtr revIDLastSave="0" documentId="8_{62D894B6-3D17-434A-8EE7-45C9A86C3915}" xr6:coauthVersionLast="45" xr6:coauthVersionMax="45" xr10:uidLastSave="{00000000-0000-0000-0000-000000000000}"/>
  <bookViews>
    <workbookView xWindow="-120" yWindow="-120" windowWidth="25665" windowHeight="15840" tabRatio="601" xr2:uid="{00000000-000D-0000-FFFF-FFFF00000000}"/>
  </bookViews>
  <sheets>
    <sheet name="Gorge" sheetId="10" r:id="rId1"/>
    <sheet name="Year to Date" sheetId="11" r:id="rId2"/>
    <sheet name="2019 Annual Revised" sheetId="12" r:id="rId3"/>
    <sheet name="Hood River" sheetId="1" r:id="rId4"/>
    <sheet name="Sherman" sheetId="2" r:id="rId5"/>
    <sheet name="Wasco" sheetId="4" r:id="rId6"/>
    <sheet name="Klickitat" sheetId="7" r:id="rId7"/>
    <sheet name="Skamania" sheetId="8" r:id="rId8"/>
  </sheets>
  <definedNames>
    <definedName name="_Fill" localSheetId="2" hidden="1">#REF!</definedName>
    <definedName name="_Fill" hidden="1">#REF!</definedName>
    <definedName name="_PUN1" localSheetId="2">#REF!</definedName>
    <definedName name="_PUN1">#REF!</definedName>
    <definedName name="_PUN2" localSheetId="2">#REF!</definedName>
    <definedName name="_PUN2">#REF!</definedName>
    <definedName name="_PUN3" localSheetId="2">#REF!</definedName>
    <definedName name="_PUN3">#REF!</definedName>
    <definedName name="BOB" localSheetId="2">#REF!</definedName>
    <definedName name="BOB">#REF!</definedName>
    <definedName name="CTAB" localSheetId="2">#REF!</definedName>
    <definedName name="CTAB">#REF!</definedName>
    <definedName name="P1_" localSheetId="2">#REF!</definedName>
    <definedName name="P1_">#REF!</definedName>
    <definedName name="P2_" localSheetId="2">#REF!</definedName>
    <definedName name="P2_">#REF!</definedName>
    <definedName name="P3_" localSheetId="2">#REF!</definedName>
    <definedName name="P3_">#REF!</definedName>
    <definedName name="TEMP" localSheetId="2">#REF!</definedName>
    <definedName name="TE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2" l="1"/>
  <c r="B10" i="12" s="1"/>
  <c r="B8" i="12"/>
  <c r="B7" i="12"/>
  <c r="B25" i="11" l="1"/>
  <c r="B24" i="11"/>
  <c r="B23" i="11"/>
  <c r="B22" i="11"/>
  <c r="B21" i="11"/>
  <c r="B20" i="11"/>
  <c r="B19" i="11"/>
  <c r="B18" i="11"/>
  <c r="B17" i="11"/>
  <c r="B16" i="11"/>
  <c r="B15" i="11"/>
  <c r="B14" i="11"/>
  <c r="B13" i="11"/>
  <c r="B8" i="10"/>
  <c r="C8" i="10"/>
  <c r="D8" i="10"/>
  <c r="B9" i="10"/>
  <c r="C9" i="10"/>
  <c r="D9" i="10"/>
  <c r="B13" i="10"/>
  <c r="C13" i="10"/>
  <c r="D13" i="10"/>
  <c r="B14" i="10"/>
  <c r="C14" i="10"/>
  <c r="D14" i="10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D21" i="10" l="1"/>
  <c r="B21" i="10"/>
  <c r="C21" i="10"/>
  <c r="E6" i="4"/>
  <c r="E7" i="4"/>
  <c r="E8" i="4"/>
  <c r="F14" i="4" l="1"/>
  <c r="G14" i="4" s="1"/>
  <c r="E14" i="4"/>
  <c r="B9" i="11" l="1"/>
  <c r="B8" i="11"/>
  <c r="B7" i="11"/>
  <c r="B10" i="11" l="1"/>
  <c r="E6" i="8" l="1"/>
  <c r="F6" i="8"/>
  <c r="G6" i="8" s="1"/>
  <c r="E7" i="8"/>
  <c r="F7" i="8"/>
  <c r="G7" i="8" s="1"/>
  <c r="E8" i="8"/>
  <c r="F8" i="8"/>
  <c r="G8" i="8" s="1"/>
  <c r="E9" i="8"/>
  <c r="F9" i="8"/>
  <c r="E12" i="8"/>
  <c r="F12" i="8"/>
  <c r="G12" i="8" s="1"/>
  <c r="E13" i="8"/>
  <c r="F13" i="8"/>
  <c r="G13" i="8" s="1"/>
  <c r="E14" i="8"/>
  <c r="F14" i="8"/>
  <c r="G14" i="8" s="1"/>
  <c r="E15" i="8"/>
  <c r="F15" i="8"/>
  <c r="G15" i="8" s="1"/>
  <c r="E16" i="8"/>
  <c r="F16" i="8"/>
  <c r="G16" i="8" s="1"/>
  <c r="E18" i="8"/>
  <c r="F18" i="8"/>
  <c r="G18" i="8" s="1"/>
  <c r="E19" i="8"/>
  <c r="F19" i="8"/>
  <c r="G19" i="8" s="1"/>
  <c r="E20" i="8"/>
  <c r="F20" i="8"/>
  <c r="G20" i="8" s="1"/>
  <c r="E21" i="8"/>
  <c r="F21" i="8"/>
  <c r="G21" i="8" s="1"/>
  <c r="E22" i="8"/>
  <c r="F22" i="8"/>
  <c r="G22" i="8" s="1"/>
  <c r="E23" i="8"/>
  <c r="F23" i="8"/>
  <c r="G23" i="8" s="1"/>
  <c r="E24" i="8"/>
  <c r="F24" i="8"/>
  <c r="G24" i="8" s="1"/>
  <c r="E25" i="8"/>
  <c r="F25" i="8"/>
  <c r="G25" i="8" s="1"/>
  <c r="E26" i="8"/>
  <c r="F26" i="8"/>
  <c r="G26" i="8" s="1"/>
  <c r="E27" i="8"/>
  <c r="F27" i="8"/>
  <c r="G27" i="8" s="1"/>
  <c r="E28" i="8"/>
  <c r="F28" i="8"/>
  <c r="G28" i="8" s="1"/>
  <c r="E29" i="8"/>
  <c r="F29" i="8"/>
  <c r="G29" i="8" s="1"/>
  <c r="F33" i="7"/>
  <c r="G33" i="7" s="1"/>
  <c r="E33" i="7"/>
  <c r="F32" i="7"/>
  <c r="G32" i="7" s="1"/>
  <c r="E32" i="7"/>
  <c r="F31" i="7"/>
  <c r="G31" i="7" s="1"/>
  <c r="E31" i="7"/>
  <c r="F30" i="7"/>
  <c r="G30" i="7" s="1"/>
  <c r="E30" i="7"/>
  <c r="F29" i="7"/>
  <c r="G29" i="7" s="1"/>
  <c r="E29" i="7"/>
  <c r="F28" i="7"/>
  <c r="G28" i="7" s="1"/>
  <c r="E28" i="7"/>
  <c r="F27" i="7"/>
  <c r="G27" i="7" s="1"/>
  <c r="E27" i="7"/>
  <c r="F26" i="7"/>
  <c r="G26" i="7" s="1"/>
  <c r="E26" i="7"/>
  <c r="F25" i="7"/>
  <c r="G25" i="7" s="1"/>
  <c r="E25" i="7"/>
  <c r="F24" i="7"/>
  <c r="G24" i="7" s="1"/>
  <c r="E24" i="7"/>
  <c r="F23" i="7"/>
  <c r="G23" i="7" s="1"/>
  <c r="E23" i="7"/>
  <c r="F22" i="7"/>
  <c r="G22" i="7" s="1"/>
  <c r="E22" i="7"/>
  <c r="F21" i="7"/>
  <c r="G21" i="7" s="1"/>
  <c r="E21" i="7"/>
  <c r="F20" i="7"/>
  <c r="G20" i="7" s="1"/>
  <c r="E20" i="7"/>
  <c r="F19" i="7"/>
  <c r="G19" i="7" s="1"/>
  <c r="E19" i="7"/>
  <c r="F18" i="7"/>
  <c r="G18" i="7" s="1"/>
  <c r="E18" i="7"/>
  <c r="F17" i="7"/>
  <c r="G17" i="7" s="1"/>
  <c r="E17" i="7"/>
  <c r="F16" i="7"/>
  <c r="G16" i="7" s="1"/>
  <c r="E16" i="7"/>
  <c r="F15" i="7"/>
  <c r="G15" i="7" s="1"/>
  <c r="E15" i="7"/>
  <c r="F14" i="7"/>
  <c r="G14" i="7" s="1"/>
  <c r="E14" i="7"/>
  <c r="F13" i="7"/>
  <c r="G13" i="7" s="1"/>
  <c r="E13" i="7"/>
  <c r="F12" i="7"/>
  <c r="G12" i="7" s="1"/>
  <c r="E12" i="7"/>
  <c r="F9" i="7"/>
  <c r="E9" i="7"/>
  <c r="F8" i="7"/>
  <c r="G8" i="7" s="1"/>
  <c r="E8" i="7"/>
  <c r="F7" i="7"/>
  <c r="G7" i="7" s="1"/>
  <c r="E7" i="7"/>
  <c r="F6" i="7"/>
  <c r="G6" i="7" s="1"/>
  <c r="E6" i="7"/>
  <c r="E31" i="8"/>
  <c r="F31" i="8"/>
  <c r="F18" i="10"/>
  <c r="G18" i="10" s="1"/>
  <c r="E12" i="2"/>
  <c r="F12" i="2"/>
  <c r="G12" i="2" s="1"/>
  <c r="E13" i="2"/>
  <c r="F13" i="2"/>
  <c r="G13" i="2" s="1"/>
  <c r="E14" i="2"/>
  <c r="F14" i="2"/>
  <c r="G14" i="2" s="1"/>
  <c r="E15" i="2"/>
  <c r="F15" i="2"/>
  <c r="G15" i="2" s="1"/>
  <c r="E16" i="2"/>
  <c r="F16" i="2"/>
  <c r="G16" i="2" s="1"/>
  <c r="E17" i="2"/>
  <c r="F17" i="2"/>
  <c r="G17" i="2" s="1"/>
  <c r="E18" i="2"/>
  <c r="F18" i="2"/>
  <c r="G18" i="2" s="1"/>
  <c r="E19" i="2"/>
  <c r="F19" i="2"/>
  <c r="G19" i="2" s="1"/>
  <c r="E20" i="2"/>
  <c r="F20" i="2"/>
  <c r="G20" i="2" s="1"/>
  <c r="E12" i="1"/>
  <c r="F12" i="1"/>
  <c r="G12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 s="1"/>
  <c r="E6" i="2"/>
  <c r="E7" i="2"/>
  <c r="E12" i="4"/>
  <c r="F12" i="4"/>
  <c r="G12" i="4" s="1"/>
  <c r="E13" i="4"/>
  <c r="F13" i="4"/>
  <c r="G13" i="4" s="1"/>
  <c r="E15" i="4"/>
  <c r="F15" i="4"/>
  <c r="G15" i="4" s="1"/>
  <c r="E16" i="4"/>
  <c r="F16" i="4"/>
  <c r="G16" i="4" s="1"/>
  <c r="E17" i="4"/>
  <c r="F17" i="4"/>
  <c r="G17" i="4" s="1"/>
  <c r="E18" i="4"/>
  <c r="F18" i="4"/>
  <c r="G18" i="4" s="1"/>
  <c r="E19" i="4"/>
  <c r="F19" i="4"/>
  <c r="G19" i="4" s="1"/>
  <c r="E20" i="4"/>
  <c r="F20" i="4"/>
  <c r="G20" i="4" s="1"/>
  <c r="E21" i="4"/>
  <c r="F21" i="4"/>
  <c r="G21" i="4" s="1"/>
  <c r="E22" i="4"/>
  <c r="F22" i="4"/>
  <c r="G22" i="4" s="1"/>
  <c r="E23" i="4"/>
  <c r="F23" i="4"/>
  <c r="G23" i="4" s="1"/>
  <c r="E24" i="4"/>
  <c r="F24" i="4"/>
  <c r="G24" i="4" s="1"/>
  <c r="E25" i="4"/>
  <c r="F25" i="4"/>
  <c r="G25" i="4" s="1"/>
  <c r="E26" i="4"/>
  <c r="F26" i="4"/>
  <c r="G26" i="4" s="1"/>
  <c r="E27" i="4"/>
  <c r="F27" i="4"/>
  <c r="G27" i="4" s="1"/>
  <c r="E28" i="4"/>
  <c r="F28" i="4"/>
  <c r="G28" i="4" s="1"/>
  <c r="E29" i="4"/>
  <c r="F29" i="4"/>
  <c r="G29" i="4" s="1"/>
  <c r="E30" i="4"/>
  <c r="F30" i="4"/>
  <c r="G30" i="4" s="1"/>
  <c r="E31" i="4"/>
  <c r="F31" i="4"/>
  <c r="G31" i="4" s="1"/>
  <c r="E32" i="4"/>
  <c r="F32" i="4"/>
  <c r="G32" i="4" s="1"/>
  <c r="E33" i="4"/>
  <c r="F33" i="4"/>
  <c r="G33" i="4" s="1"/>
  <c r="E34" i="4"/>
  <c r="F34" i="4"/>
  <c r="G34" i="4" s="1"/>
  <c r="E35" i="4"/>
  <c r="F35" i="4"/>
  <c r="G35" i="4" s="1"/>
  <c r="E36" i="4"/>
  <c r="F36" i="4"/>
  <c r="G36" i="4" s="1"/>
  <c r="E37" i="4"/>
  <c r="F37" i="4"/>
  <c r="G37" i="4" s="1"/>
  <c r="F35" i="7"/>
  <c r="E35" i="7"/>
  <c r="E7" i="1"/>
  <c r="F6" i="2"/>
  <c r="G6" i="2" s="1"/>
  <c r="B7" i="10"/>
  <c r="B10" i="10" s="1"/>
  <c r="C7" i="10"/>
  <c r="C10" i="10" s="1"/>
  <c r="D7" i="10"/>
  <c r="D10" i="10" s="1"/>
  <c r="F9" i="1"/>
  <c r="E9" i="1"/>
  <c r="F8" i="1"/>
  <c r="G8" i="1" s="1"/>
  <c r="E8" i="1"/>
  <c r="F7" i="1"/>
  <c r="G7" i="1" s="1"/>
  <c r="F6" i="1"/>
  <c r="G6" i="1" s="1"/>
  <c r="E6" i="1"/>
  <c r="F9" i="2"/>
  <c r="E9" i="2"/>
  <c r="F8" i="2"/>
  <c r="G8" i="2" s="1"/>
  <c r="E8" i="2"/>
  <c r="F7" i="2"/>
  <c r="G7" i="2" s="1"/>
  <c r="F9" i="4"/>
  <c r="E9" i="4"/>
  <c r="F8" i="4"/>
  <c r="G8" i="4" s="1"/>
  <c r="F7" i="4"/>
  <c r="G7" i="4" s="1"/>
  <c r="F6" i="4"/>
  <c r="G6" i="4" s="1"/>
  <c r="F16" i="10" l="1"/>
  <c r="G16" i="10" s="1"/>
  <c r="E10" i="10"/>
  <c r="E9" i="10"/>
  <c r="F15" i="10"/>
  <c r="G15" i="10" s="1"/>
  <c r="E17" i="10"/>
  <c r="F23" i="10"/>
  <c r="G23" i="10" s="1"/>
  <c r="F25" i="10"/>
  <c r="G25" i="10" s="1"/>
  <c r="F20" i="10"/>
  <c r="G20" i="10" s="1"/>
  <c r="F17" i="10"/>
  <c r="G17" i="10" s="1"/>
  <c r="F22" i="10"/>
  <c r="G22" i="10" s="1"/>
  <c r="E23" i="10"/>
  <c r="E7" i="10"/>
  <c r="E8" i="10"/>
  <c r="F24" i="10"/>
  <c r="G24" i="10" s="1"/>
  <c r="F19" i="10"/>
  <c r="G19" i="10" s="1"/>
  <c r="F14" i="10"/>
  <c r="G14" i="10" s="1"/>
  <c r="E24" i="10"/>
  <c r="E18" i="10"/>
  <c r="F10" i="10"/>
  <c r="E25" i="10"/>
  <c r="E22" i="10"/>
  <c r="E20" i="10"/>
  <c r="E19" i="10"/>
  <c r="E16" i="10"/>
  <c r="E15" i="10"/>
  <c r="E14" i="10"/>
  <c r="E13" i="10"/>
  <c r="F8" i="10"/>
  <c r="G8" i="10" s="1"/>
  <c r="F7" i="10"/>
  <c r="G7" i="10" s="1"/>
  <c r="F9" i="10"/>
  <c r="G9" i="10" s="1"/>
  <c r="F13" i="10"/>
  <c r="G13" i="10" s="1"/>
  <c r="F21" i="10" l="1"/>
  <c r="G21" i="10" s="1"/>
  <c r="E21" i="10"/>
</calcChain>
</file>

<file path=xl/sharedStrings.xml><?xml version="1.0" encoding="utf-8"?>
<sst xmlns="http://schemas.openxmlformats.org/spreadsheetml/2006/main" count="377" uniqueCount="114">
  <si>
    <t xml:space="preserve"> </t>
  </si>
  <si>
    <t xml:space="preserve">  Total private</t>
  </si>
  <si>
    <t xml:space="preserve">    Manufacturing</t>
  </si>
  <si>
    <t xml:space="preserve">    Trade, transportation, and utilities</t>
  </si>
  <si>
    <t xml:space="preserve">      Wholesale Trade</t>
  </si>
  <si>
    <t xml:space="preserve">      Retail trade</t>
  </si>
  <si>
    <t xml:space="preserve">      Transportation, warehousing, and utilities</t>
  </si>
  <si>
    <t xml:space="preserve">    Information</t>
  </si>
  <si>
    <t xml:space="preserve">    Financial activities</t>
  </si>
  <si>
    <t xml:space="preserve">    Professional and business services</t>
  </si>
  <si>
    <t xml:space="preserve">    Educational and health services</t>
  </si>
  <si>
    <t xml:space="preserve">    Leisure and hospitality</t>
  </si>
  <si>
    <t xml:space="preserve">      Accommodation and food services</t>
  </si>
  <si>
    <t xml:space="preserve">    Other services</t>
  </si>
  <si>
    <t xml:space="preserve">  Government</t>
  </si>
  <si>
    <t xml:space="preserve">    Federal government</t>
  </si>
  <si>
    <t xml:space="preserve">    State government</t>
  </si>
  <si>
    <t xml:space="preserve">    Local government</t>
  </si>
  <si>
    <t xml:space="preserve">        Ambulatory health care services</t>
  </si>
  <si>
    <t xml:space="preserve">        Nursing and residential care facilities</t>
  </si>
  <si>
    <t xml:space="preserve">      Indian tribal</t>
  </si>
  <si>
    <t xml:space="preserve">      Local education</t>
  </si>
  <si>
    <t>Source:  Oregon Employment Department</t>
  </si>
  <si>
    <t>KLICKITAT COUNTY LABOR MARKET SUMMARY</t>
  </si>
  <si>
    <t>2002!c1:n35</t>
  </si>
  <si>
    <t>2001!c1:n35</t>
  </si>
  <si>
    <t xml:space="preserve"> MONTHLY</t>
  </si>
  <si>
    <t xml:space="preserve">  ANNUAL </t>
  </si>
  <si>
    <t xml:space="preserve">  ANNUAL</t>
  </si>
  <si>
    <t>BY PLACE OF RESIDENCE:</t>
  </si>
  <si>
    <t xml:space="preserve">  CHANGE</t>
  </si>
  <si>
    <t xml:space="preserve">  GROWTH</t>
  </si>
  <si>
    <t xml:space="preserve">  Civilian Labor Force</t>
  </si>
  <si>
    <t xml:space="preserve">  Resident Employment</t>
  </si>
  <si>
    <t xml:space="preserve">  Unemployment</t>
  </si>
  <si>
    <t xml:space="preserve">  Unemployment Rate</t>
  </si>
  <si>
    <t xml:space="preserve">NONFARM WAGE &amp; SALARY EMPLOYMENT (BY PLACE OF WORK):  </t>
  </si>
  <si>
    <t>TOTAL 3/</t>
  </si>
  <si>
    <t>LABOR-MANAGEMENT DISPUTES</t>
  </si>
  <si>
    <t>1/ Preliminary.  2/ Revised.  3/ Excludes proprieters, self-employed, members of armed services, workers in private households and agriculture.  Includes</t>
  </si>
  <si>
    <t>all full- and part-time wage and salary workers receiving pay during the pay period including the 12th of the month.  Columns may not add due to rounding.</t>
  </si>
  <si>
    <t>SKAMANIA COUNTY LABOR MARKET SUMMARY</t>
  </si>
  <si>
    <t>2003!c1.n18</t>
  </si>
  <si>
    <t>2002!c1.n18</t>
  </si>
  <si>
    <t>HOOD RIVER COUNTY LABOR MARKET SUMMARY</t>
  </si>
  <si>
    <t>SHERMAN COUNTY LABOR MARKET SUMMARY</t>
  </si>
  <si>
    <t>WASCO COUNTY LABOR MARKET SUMMARY</t>
  </si>
  <si>
    <t xml:space="preserve">    Other private sector</t>
  </si>
  <si>
    <t>COLUMBIA GORGE LABOR MARKET SUMMARY</t>
  </si>
  <si>
    <t>Includes Hood River, Klickitat, Sherman, Skamania, and Wasco Counties</t>
  </si>
  <si>
    <t>Note:  industry detail is not entirely accurate, due to lack of inclusion of unpublished data from some counties, and small</t>
  </si>
  <si>
    <t xml:space="preserve">differences in published categories. </t>
  </si>
  <si>
    <t>Source:  Oregon Employment Department and Washington Employment Security Department</t>
  </si>
  <si>
    <t>Source:  Washington Employment Security Department</t>
  </si>
  <si>
    <t xml:space="preserve">      Other Local Government</t>
  </si>
  <si>
    <t>Annual average may not add to total due to rounding.</t>
  </si>
  <si>
    <t xml:space="preserve">      Arts, entertainment, and recreation</t>
  </si>
  <si>
    <t xml:space="preserve">        Accommodation and food services</t>
  </si>
  <si>
    <t xml:space="preserve">          Accommodation </t>
  </si>
  <si>
    <t xml:space="preserve">          Food services and drinking places</t>
  </si>
  <si>
    <t>Total Private</t>
  </si>
  <si>
    <t>Goods Producing</t>
  </si>
  <si>
    <t xml:space="preserve">    Trade, Transportation and Utilities</t>
  </si>
  <si>
    <t xml:space="preserve">        Wholesale Trade</t>
  </si>
  <si>
    <t xml:space="preserve">        Retail Trade</t>
  </si>
  <si>
    <t xml:space="preserve">        Transportation, Warehousing, and Utilities</t>
  </si>
  <si>
    <t xml:space="preserve">    Professional and Business Services</t>
  </si>
  <si>
    <t xml:space="preserve">    Leisure and Hospitality</t>
  </si>
  <si>
    <t xml:space="preserve">    Government</t>
  </si>
  <si>
    <t xml:space="preserve">        Federal Government</t>
  </si>
  <si>
    <t xml:space="preserve">        State Government</t>
  </si>
  <si>
    <t xml:space="preserve">        Local Government</t>
  </si>
  <si>
    <r>
      <t>Total Nonfarm</t>
    </r>
    <r>
      <rPr>
        <b/>
        <sz val="10"/>
        <rFont val="Arial"/>
        <family val="2"/>
      </rPr>
      <t xml:space="preserve"> 1/</t>
    </r>
  </si>
  <si>
    <t>Note:  industry detail is not entirely accurate, due to lack of inclusion of unpublished data from some counties</t>
  </si>
  <si>
    <t xml:space="preserve">        Mining, logging, and construction </t>
  </si>
  <si>
    <t xml:space="preserve">    Construction, Mining, and Logging</t>
  </si>
  <si>
    <t xml:space="preserve">        Construction and Mining</t>
  </si>
  <si>
    <t xml:space="preserve">        Logging</t>
  </si>
  <si>
    <t>Services Providing</t>
  </si>
  <si>
    <t xml:space="preserve">        Accommodation and Food Services</t>
  </si>
  <si>
    <t xml:space="preserve">    All Other Services</t>
  </si>
  <si>
    <t xml:space="preserve">            K-12 Education</t>
  </si>
  <si>
    <t xml:space="preserve">            Other Local Government</t>
  </si>
  <si>
    <t xml:space="preserve">    Education and Health Services</t>
  </si>
  <si>
    <t xml:space="preserve">            Other Local Government </t>
  </si>
  <si>
    <t xml:space="preserve">    Mining, Logging and Construction</t>
  </si>
  <si>
    <t xml:space="preserve">    Professional &amp; business services</t>
  </si>
  <si>
    <t>Annual</t>
  </si>
  <si>
    <t>Average</t>
  </si>
  <si>
    <t>"-" signifies less than 10 jobs</t>
  </si>
  <si>
    <t>JAN.</t>
  </si>
  <si>
    <t>FEB.</t>
  </si>
  <si>
    <t>MAR.</t>
  </si>
  <si>
    <t>APR.</t>
  </si>
  <si>
    <t>MAY</t>
  </si>
  <si>
    <t>JUNE</t>
  </si>
  <si>
    <t>JUL.</t>
  </si>
  <si>
    <t>AUG.</t>
  </si>
  <si>
    <t>SEP.</t>
  </si>
  <si>
    <t>OCT.</t>
  </si>
  <si>
    <t>NOV.</t>
  </si>
  <si>
    <t>DEC.</t>
  </si>
  <si>
    <t xml:space="preserve">    Mining, logging, and construction</t>
  </si>
  <si>
    <t xml:space="preserve">      Mining and logging</t>
  </si>
  <si>
    <t xml:space="preserve">      Construction</t>
  </si>
  <si>
    <t>Benchmark:  March 2019</t>
  </si>
  <si>
    <t>2019 2/</t>
  </si>
  <si>
    <t>Benchmark:  September 2019</t>
  </si>
  <si>
    <t>2020 1/</t>
  </si>
  <si>
    <t>2020 2/</t>
  </si>
  <si>
    <t>JUN.</t>
  </si>
  <si>
    <t>Benchmark:  March 2020</t>
  </si>
  <si>
    <t>COLUMBIA GORGE LABOR MARKET SUMMARY-- 2019 REVISED</t>
  </si>
  <si>
    <t>COLUMBIA GORGE LABOR MARKET SUMMARY-- YEAR TO DATE,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</si>
</sst>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;;;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3" fontId="3" fillId="0" borderId="0" xfId="0" quotePrefix="1" applyNumberFormat="1" applyFont="1"/>
    <xf numFmtId="3" fontId="0" fillId="0" borderId="0" xfId="0" applyNumberFormat="1"/>
    <xf numFmtId="3" fontId="3" fillId="0" borderId="0" xfId="0" applyNumberFormat="1" applyFont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167" fontId="5" fillId="0" borderId="0" xfId="0" applyNumberFormat="1" applyFont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3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6" fillId="0" borderId="0" xfId="0" applyNumberFormat="1" applyFont="1"/>
    <xf numFmtId="3" fontId="6" fillId="0" borderId="0" xfId="0" quotePrefix="1" applyNumberFormat="1" applyFont="1"/>
    <xf numFmtId="167" fontId="7" fillId="0" borderId="0" xfId="0" applyNumberFormat="1" applyFont="1" applyAlignment="1" applyProtection="1">
      <alignment horizontal="right"/>
    </xf>
    <xf numFmtId="1" fontId="5" fillId="0" borderId="0" xfId="0" applyNumberFormat="1" applyFont="1"/>
    <xf numFmtId="3" fontId="5" fillId="0" borderId="0" xfId="0" quotePrefix="1" applyNumberFormat="1" applyFont="1"/>
    <xf numFmtId="164" fontId="5" fillId="0" borderId="0" xfId="0" quotePrefix="1" applyNumberFormat="1" applyFont="1"/>
    <xf numFmtId="166" fontId="0" fillId="0" borderId="0" xfId="0" applyNumberFormat="1"/>
    <xf numFmtId="164" fontId="0" fillId="0" borderId="0" xfId="2" applyNumberFormat="1" applyFont="1"/>
    <xf numFmtId="164" fontId="1" fillId="0" borderId="0" xfId="2" applyNumberFormat="1"/>
    <xf numFmtId="165" fontId="0" fillId="0" borderId="0" xfId="0" applyNumberFormat="1"/>
    <xf numFmtId="3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 applyProtection="1">
      <alignment horizontal="left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1" fillId="0" borderId="0" xfId="0" applyNumberFormat="1" applyFont="1"/>
    <xf numFmtId="3" fontId="1" fillId="0" borderId="0" xfId="0" quotePrefix="1" applyNumberFormat="1" applyFont="1" applyAlignment="1">
      <alignment horizontal="right" vertical="center"/>
    </xf>
    <xf numFmtId="166" fontId="5" fillId="0" borderId="0" xfId="0" applyNumberFormat="1" applyFont="1" applyAlignment="1" applyProtection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64" fontId="5" fillId="0" borderId="0" xfId="2" applyNumberFormat="1" applyFont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3"/>
  <sheetViews>
    <sheetView tabSelected="1" workbookViewId="0"/>
  </sheetViews>
  <sheetFormatPr defaultRowHeight="12.75" x14ac:dyDescent="0.2"/>
  <cols>
    <col min="1" max="1" width="41.140625" customWidth="1"/>
    <col min="5" max="5" width="12" customWidth="1"/>
    <col min="6" max="6" width="10.5703125" customWidth="1"/>
    <col min="7" max="7" width="11.7109375" customWidth="1"/>
    <col min="11" max="11" width="11" bestFit="1" customWidth="1"/>
  </cols>
  <sheetData>
    <row r="1" spans="1:7" x14ac:dyDescent="0.2">
      <c r="A1" s="37" t="s">
        <v>48</v>
      </c>
    </row>
    <row r="2" spans="1:7" x14ac:dyDescent="0.2">
      <c r="A2" s="17" t="s">
        <v>49</v>
      </c>
    </row>
    <row r="4" spans="1:7" x14ac:dyDescent="0.2">
      <c r="E4" s="38" t="s">
        <v>105</v>
      </c>
    </row>
    <row r="5" spans="1:7" x14ac:dyDescent="0.2">
      <c r="A5" t="s">
        <v>0</v>
      </c>
      <c r="B5" s="39" t="s">
        <v>96</v>
      </c>
      <c r="C5" s="39" t="s">
        <v>110</v>
      </c>
      <c r="D5" s="39" t="s">
        <v>96</v>
      </c>
      <c r="E5" s="6" t="s">
        <v>26</v>
      </c>
      <c r="F5" s="6" t="s">
        <v>27</v>
      </c>
      <c r="G5" s="6" t="s">
        <v>28</v>
      </c>
    </row>
    <row r="6" spans="1:7" x14ac:dyDescent="0.2">
      <c r="A6" s="11" t="s">
        <v>29</v>
      </c>
      <c r="B6" s="39" t="s">
        <v>108</v>
      </c>
      <c r="C6" s="39" t="s">
        <v>109</v>
      </c>
      <c r="D6" s="39">
        <v>2019</v>
      </c>
      <c r="E6" s="6" t="s">
        <v>30</v>
      </c>
      <c r="F6" s="6" t="s">
        <v>30</v>
      </c>
      <c r="G6" s="6" t="s">
        <v>31</v>
      </c>
    </row>
    <row r="7" spans="1:7" x14ac:dyDescent="0.2">
      <c r="A7" s="12" t="s">
        <v>32</v>
      </c>
      <c r="B7" s="3">
        <f>SUM('Hood River:Skamania'!B6)</f>
        <v>50281</v>
      </c>
      <c r="C7" s="3">
        <f>SUM('Hood River:Skamania'!C6)</f>
        <v>46846</v>
      </c>
      <c r="D7" s="3">
        <f>SUM('Hood River:Skamania'!D6)</f>
        <v>52263</v>
      </c>
      <c r="E7" s="3">
        <f>B7-C7</f>
        <v>3435</v>
      </c>
      <c r="F7" s="3">
        <f>B7-D7</f>
        <v>-1982</v>
      </c>
      <c r="G7" s="26">
        <f>F7/D7</f>
        <v>-3.7923578822493927E-2</v>
      </c>
    </row>
    <row r="8" spans="1:7" x14ac:dyDescent="0.2">
      <c r="A8" s="12" t="s">
        <v>33</v>
      </c>
      <c r="B8" s="3">
        <f>SUM('Hood River:Skamania'!B7)</f>
        <v>45983</v>
      </c>
      <c r="C8" s="3">
        <f>SUM('Hood River:Skamania'!C7)</f>
        <v>42355</v>
      </c>
      <c r="D8" s="3">
        <f>SUM('Hood River:Skamania'!D7)</f>
        <v>50310</v>
      </c>
      <c r="E8" s="3">
        <f>B8-C8</f>
        <v>3628</v>
      </c>
      <c r="F8" s="3">
        <f>B8-D8</f>
        <v>-4327</v>
      </c>
      <c r="G8" s="26">
        <f>F8/D8</f>
        <v>-8.6006758099781352E-2</v>
      </c>
    </row>
    <row r="9" spans="1:7" x14ac:dyDescent="0.2">
      <c r="A9" s="12" t="s">
        <v>34</v>
      </c>
      <c r="B9" s="3">
        <f>SUM('Hood River:Skamania'!B8)</f>
        <v>4298</v>
      </c>
      <c r="C9" s="3">
        <f>SUM('Hood River:Skamania'!C8)</f>
        <v>4491</v>
      </c>
      <c r="D9" s="3">
        <f>SUM('Hood River:Skamania'!D8)</f>
        <v>1953</v>
      </c>
      <c r="E9" s="3">
        <f>B9-C9</f>
        <v>-193</v>
      </c>
      <c r="F9" s="3">
        <f>B9-D9</f>
        <v>2345</v>
      </c>
      <c r="G9" s="26">
        <f>F9/D9</f>
        <v>1.2007168458781361</v>
      </c>
    </row>
    <row r="10" spans="1:7" x14ac:dyDescent="0.2">
      <c r="A10" s="12" t="s">
        <v>35</v>
      </c>
      <c r="B10" s="24">
        <f>ROUND(B9*100/B7,1)</f>
        <v>8.5</v>
      </c>
      <c r="C10" s="24">
        <f>ROUND(C9*100/C7,1)</f>
        <v>9.6</v>
      </c>
      <c r="D10" s="24">
        <f>ROUND(D9*100/D7,1)</f>
        <v>3.7</v>
      </c>
      <c r="E10" s="24">
        <f>B10-C10</f>
        <v>-1.0999999999999996</v>
      </c>
      <c r="F10" s="24">
        <f>B10-D10</f>
        <v>4.8</v>
      </c>
      <c r="G10" s="26"/>
    </row>
    <row r="11" spans="1:7" x14ac:dyDescent="0.2">
      <c r="A11" s="12"/>
      <c r="B11" s="24"/>
      <c r="C11" s="24"/>
      <c r="D11" s="24"/>
      <c r="E11" s="24"/>
      <c r="F11" s="24"/>
      <c r="G11" s="26"/>
    </row>
    <row r="12" spans="1:7" x14ac:dyDescent="0.2">
      <c r="A12" s="11" t="s">
        <v>36</v>
      </c>
      <c r="E12" s="38" t="s">
        <v>107</v>
      </c>
      <c r="G12" s="26"/>
    </row>
    <row r="13" spans="1:7" x14ac:dyDescent="0.2">
      <c r="A13" s="11" t="s">
        <v>37</v>
      </c>
      <c r="B13" s="3">
        <f>SUM('Hood River:Skamania'!B12)</f>
        <v>28415</v>
      </c>
      <c r="C13" s="3">
        <f>SUM('Hood River:Skamania'!C12)</f>
        <v>28585</v>
      </c>
      <c r="D13" s="3">
        <f>SUM('Hood River:Skamania'!D12)</f>
        <v>32200</v>
      </c>
      <c r="E13" s="3">
        <f t="shared" ref="E13:E25" si="0">B13-C13</f>
        <v>-170</v>
      </c>
      <c r="F13" s="3">
        <f t="shared" ref="F13:F25" si="1">B13-D13</f>
        <v>-3785</v>
      </c>
      <c r="G13" s="26">
        <f t="shared" ref="G13:G25" si="2">F13/D13</f>
        <v>-0.11754658385093168</v>
      </c>
    </row>
    <row r="14" spans="1:7" x14ac:dyDescent="0.2">
      <c r="A14" t="s">
        <v>1</v>
      </c>
      <c r="B14" s="3">
        <f>SUM('Hood River:Skamania'!B13)</f>
        <v>22895</v>
      </c>
      <c r="C14" s="3">
        <f>SUM('Hood River:Skamania'!C13)</f>
        <v>22740</v>
      </c>
      <c r="D14" s="3">
        <f>SUM('Hood River:Skamania'!D13)</f>
        <v>26265</v>
      </c>
      <c r="E14" s="3">
        <f t="shared" si="0"/>
        <v>155</v>
      </c>
      <c r="F14" s="3">
        <f t="shared" si="1"/>
        <v>-3370</v>
      </c>
      <c r="G14" s="26">
        <f t="shared" si="2"/>
        <v>-0.12830763373310489</v>
      </c>
    </row>
    <row r="15" spans="1:7" x14ac:dyDescent="0.2">
      <c r="A15" t="s">
        <v>85</v>
      </c>
      <c r="B15" s="3">
        <f>'Hood River'!B14+Wasco!B15+Wasco!B16+Klickitat!B15+Skamania!B15</f>
        <v>1460</v>
      </c>
      <c r="C15" s="3">
        <f>'Hood River'!C14+Wasco!C15+Wasco!C16+Klickitat!C15+Skamania!C15</f>
        <v>1430</v>
      </c>
      <c r="D15" s="3">
        <f>'Hood River'!D14+Wasco!D15+Wasco!D16+Klickitat!D15+Skamania!D15</f>
        <v>1660</v>
      </c>
      <c r="E15" s="3">
        <f t="shared" si="0"/>
        <v>30</v>
      </c>
      <c r="F15" s="3">
        <f t="shared" si="1"/>
        <v>-200</v>
      </c>
      <c r="G15" s="26">
        <f t="shared" si="2"/>
        <v>-0.12048192771084337</v>
      </c>
    </row>
    <row r="16" spans="1:7" x14ac:dyDescent="0.2">
      <c r="A16" t="s">
        <v>2</v>
      </c>
      <c r="B16" s="3">
        <f>'Hood River'!B15+Wasco!B17+Klickitat!B18+Skamania!B18</f>
        <v>3930</v>
      </c>
      <c r="C16" s="3">
        <f>'Hood River'!C15+Wasco!C17+Klickitat!C18+Skamania!C18</f>
        <v>3940</v>
      </c>
      <c r="D16" s="3">
        <f>'Hood River'!D15+Wasco!D17+Klickitat!D18+Skamania!D18</f>
        <v>4550</v>
      </c>
      <c r="E16" s="3">
        <f t="shared" si="0"/>
        <v>-10</v>
      </c>
      <c r="F16" s="3">
        <f t="shared" si="1"/>
        <v>-620</v>
      </c>
      <c r="G16" s="26">
        <f t="shared" si="2"/>
        <v>-0.13626373626373625</v>
      </c>
    </row>
    <row r="17" spans="1:7" x14ac:dyDescent="0.2">
      <c r="A17" t="s">
        <v>3</v>
      </c>
      <c r="B17" s="3">
        <f>'Hood River'!B16+Sherman!B14+Wasco!B18+Klickitat!B20+Skamania!B20</f>
        <v>5130</v>
      </c>
      <c r="C17" s="3">
        <f>'Hood River'!C16+Sherman!C14+Wasco!C18+Klickitat!C20+Skamania!C20</f>
        <v>5230</v>
      </c>
      <c r="D17" s="3">
        <f>'Hood River'!D16+Sherman!D14+Wasco!D18+Klickitat!D20+Skamania!D20</f>
        <v>5535</v>
      </c>
      <c r="E17" s="3">
        <f t="shared" si="0"/>
        <v>-100</v>
      </c>
      <c r="F17" s="3">
        <f t="shared" si="1"/>
        <v>-405</v>
      </c>
      <c r="G17" s="26">
        <f t="shared" si="2"/>
        <v>-7.3170731707317069E-2</v>
      </c>
    </row>
    <row r="18" spans="1:7" x14ac:dyDescent="0.2">
      <c r="A18" t="s">
        <v>86</v>
      </c>
      <c r="B18" s="3">
        <f>'Hood River'!B22+Wasco!B24+Klickitat!B24+70</f>
        <v>2120</v>
      </c>
      <c r="C18" s="3">
        <f>'Hood River'!C22+Wasco!C24+Klickitat!C24+70</f>
        <v>2110</v>
      </c>
      <c r="D18" s="3">
        <f>'Hood River'!D22+Wasco!D24+Klickitat!D24+70</f>
        <v>2290</v>
      </c>
      <c r="E18" s="3">
        <f>B18-C18</f>
        <v>10</v>
      </c>
      <c r="F18" s="3">
        <f>B18-D18</f>
        <v>-170</v>
      </c>
      <c r="G18" s="26">
        <f>F18/D18</f>
        <v>-7.4235807860262015E-2</v>
      </c>
    </row>
    <row r="19" spans="1:7" x14ac:dyDescent="0.2">
      <c r="A19" t="s">
        <v>10</v>
      </c>
      <c r="B19" s="3">
        <f>'Hood River'!B23+Wasco!B25+Klickitat!B25+180</f>
        <v>4370</v>
      </c>
      <c r="C19" s="3">
        <f>'Hood River'!C23+Wasco!C25+Klickitat!C25+180</f>
        <v>4440</v>
      </c>
      <c r="D19" s="3">
        <f>'Hood River'!D23+Wasco!D25+Klickitat!D25+180</f>
        <v>4560</v>
      </c>
      <c r="E19" s="3">
        <f>B19-C19</f>
        <v>-70</v>
      </c>
      <c r="F19" s="3">
        <f>B19-D19</f>
        <v>-190</v>
      </c>
      <c r="G19" s="26">
        <f>F19/D19</f>
        <v>-4.1666666666666664E-2</v>
      </c>
    </row>
    <row r="20" spans="1:7" x14ac:dyDescent="0.2">
      <c r="A20" t="s">
        <v>11</v>
      </c>
      <c r="B20" s="3">
        <f>'Hood River'!B24+Sherman!B16+Wasco!B28+Klickitat!B26+Skamania!B21</f>
        <v>3550</v>
      </c>
      <c r="C20" s="3">
        <f>'Hood River'!C24+Sherman!C16+Wasco!C28+Klickitat!C26+Skamania!C21</f>
        <v>3255</v>
      </c>
      <c r="D20" s="3">
        <f>'Hood River'!D24+Sherman!D16+Wasco!D28+Klickitat!D26+Skamania!D21</f>
        <v>5030</v>
      </c>
      <c r="E20" s="3">
        <f t="shared" si="0"/>
        <v>295</v>
      </c>
      <c r="F20" s="3">
        <f t="shared" si="1"/>
        <v>-1480</v>
      </c>
      <c r="G20" s="26">
        <f t="shared" si="2"/>
        <v>-0.29423459244532801</v>
      </c>
    </row>
    <row r="21" spans="1:7" x14ac:dyDescent="0.2">
      <c r="A21" t="s">
        <v>47</v>
      </c>
      <c r="B21" s="3">
        <f>B14-B15-B16-B17-B18-B20-B19</f>
        <v>2335</v>
      </c>
      <c r="C21" s="3">
        <f>C14-C15-C16-C17-C18-C20-C19</f>
        <v>2335</v>
      </c>
      <c r="D21" s="3">
        <f>D14-D15-D16-D17-D18-D20-D19</f>
        <v>2640</v>
      </c>
      <c r="E21" s="3">
        <f t="shared" si="0"/>
        <v>0</v>
      </c>
      <c r="F21" s="3">
        <f t="shared" si="1"/>
        <v>-305</v>
      </c>
      <c r="G21" s="26">
        <f t="shared" si="2"/>
        <v>-0.11553030303030302</v>
      </c>
    </row>
    <row r="22" spans="1:7" x14ac:dyDescent="0.2">
      <c r="A22" t="s">
        <v>14</v>
      </c>
      <c r="B22" s="3">
        <f>'Hood River'!B30+Sherman!B17+Wasco!B31+Klickitat!B28+Skamania!B24</f>
        <v>5520</v>
      </c>
      <c r="C22" s="3">
        <f>'Hood River'!C30+Sherman!C17+Wasco!C31+Klickitat!C28+Skamania!C24</f>
        <v>5845</v>
      </c>
      <c r="D22" s="3">
        <f>'Hood River'!D30+Sherman!D17+Wasco!D31+Klickitat!D28+Skamania!D24</f>
        <v>5935</v>
      </c>
      <c r="E22" s="3">
        <f t="shared" si="0"/>
        <v>-325</v>
      </c>
      <c r="F22" s="3">
        <f t="shared" si="1"/>
        <v>-415</v>
      </c>
      <c r="G22" s="26">
        <f t="shared" si="2"/>
        <v>-6.9924178601516424E-2</v>
      </c>
    </row>
    <row r="23" spans="1:7" x14ac:dyDescent="0.2">
      <c r="A23" t="s">
        <v>15</v>
      </c>
      <c r="B23" s="3">
        <f>'Hood River'!B31+Sherman!B18+Wasco!B32+Klickitat!B29+Skamania!B25</f>
        <v>750</v>
      </c>
      <c r="C23" s="3">
        <f>'Hood River'!C31+Sherman!C18+Wasco!C32+Klickitat!C29+Skamania!C25</f>
        <v>760</v>
      </c>
      <c r="D23" s="3">
        <f>'Hood River'!D31+Sherman!D18+Wasco!D32+Klickitat!D29+Skamania!D25</f>
        <v>785</v>
      </c>
      <c r="E23" s="3">
        <f t="shared" si="0"/>
        <v>-10</v>
      </c>
      <c r="F23" s="3">
        <f t="shared" si="1"/>
        <v>-35</v>
      </c>
      <c r="G23" s="26">
        <f t="shared" si="2"/>
        <v>-4.4585987261146494E-2</v>
      </c>
    </row>
    <row r="24" spans="1:7" x14ac:dyDescent="0.2">
      <c r="A24" t="s">
        <v>16</v>
      </c>
      <c r="B24" s="3">
        <f>'Hood River'!B32+Sherman!B19+Wasco!B33+Klickitat!B30+Skamania!B26</f>
        <v>610</v>
      </c>
      <c r="C24" s="3">
        <f>'Hood River'!C32+Sherman!C19+Wasco!C33+Klickitat!C30+Skamania!C26</f>
        <v>590</v>
      </c>
      <c r="D24" s="3">
        <f>'Hood River'!D32+Sherman!D19+Wasco!D33+Klickitat!D30+Skamania!D26</f>
        <v>680</v>
      </c>
      <c r="E24" s="3">
        <f t="shared" si="0"/>
        <v>20</v>
      </c>
      <c r="F24" s="3">
        <f t="shared" si="1"/>
        <v>-70</v>
      </c>
      <c r="G24" s="26">
        <f t="shared" si="2"/>
        <v>-0.10294117647058823</v>
      </c>
    </row>
    <row r="25" spans="1:7" x14ac:dyDescent="0.2">
      <c r="A25" t="s">
        <v>17</v>
      </c>
      <c r="B25" s="3">
        <f>'Hood River'!B33+Sherman!B20+Wasco!B34+Klickitat!B31+Skamania!B27</f>
        <v>4160</v>
      </c>
      <c r="C25" s="3">
        <f>'Hood River'!C33+Sherman!C20+Wasco!C34+Klickitat!C31+Skamania!C27</f>
        <v>4495</v>
      </c>
      <c r="D25" s="3">
        <f>'Hood River'!D33+Sherman!D20+Wasco!D34+Klickitat!D31+Skamania!D27</f>
        <v>4470</v>
      </c>
      <c r="E25" s="3">
        <f t="shared" si="0"/>
        <v>-335</v>
      </c>
      <c r="F25" s="3">
        <f t="shared" si="1"/>
        <v>-310</v>
      </c>
      <c r="G25" s="26">
        <f t="shared" si="2"/>
        <v>-6.9351230425055935E-2</v>
      </c>
    </row>
    <row r="26" spans="1:7" x14ac:dyDescent="0.2">
      <c r="B26" s="3"/>
      <c r="C26" s="3"/>
      <c r="D26" s="3"/>
      <c r="E26" s="3"/>
      <c r="F26" s="3"/>
      <c r="G26" s="26"/>
    </row>
    <row r="27" spans="1:7" x14ac:dyDescent="0.2">
      <c r="A27" s="1" t="s">
        <v>39</v>
      </c>
      <c r="B27" s="3"/>
      <c r="C27" s="3"/>
      <c r="D27" s="3"/>
      <c r="E27" s="3"/>
      <c r="F27" s="3"/>
      <c r="G27" s="26"/>
    </row>
    <row r="28" spans="1:7" x14ac:dyDescent="0.2">
      <c r="A28" s="1" t="s">
        <v>40</v>
      </c>
      <c r="B28" s="3"/>
      <c r="C28" s="3"/>
      <c r="D28" s="3"/>
      <c r="E28" s="3"/>
      <c r="F28" s="3"/>
      <c r="G28" s="26"/>
    </row>
    <row r="30" spans="1:7" x14ac:dyDescent="0.2">
      <c r="A30" t="s">
        <v>73</v>
      </c>
    </row>
    <row r="33" spans="1:1" x14ac:dyDescent="0.2">
      <c r="A33" t="s">
        <v>52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35"/>
  <sheetViews>
    <sheetView workbookViewId="0"/>
  </sheetViews>
  <sheetFormatPr defaultRowHeight="12.75" x14ac:dyDescent="0.2"/>
  <cols>
    <col min="1" max="1" width="41.140625" customWidth="1"/>
    <col min="2" max="2" width="16.28515625" customWidth="1"/>
  </cols>
  <sheetData>
    <row r="1" spans="1:19" x14ac:dyDescent="0.2">
      <c r="A1" s="37" t="s">
        <v>113</v>
      </c>
      <c r="B1" s="17"/>
    </row>
    <row r="2" spans="1:19" x14ac:dyDescent="0.2">
      <c r="A2" s="17" t="s">
        <v>49</v>
      </c>
      <c r="B2" s="17"/>
    </row>
    <row r="3" spans="1:19" x14ac:dyDescent="0.2">
      <c r="A3" s="17"/>
      <c r="B3" s="17"/>
    </row>
    <row r="4" spans="1:19" x14ac:dyDescent="0.2">
      <c r="D4" s="38" t="s">
        <v>105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x14ac:dyDescent="0.2">
      <c r="A5" t="s">
        <v>0</v>
      </c>
      <c r="B5" s="39" t="s">
        <v>87</v>
      </c>
      <c r="C5" s="39" t="s">
        <v>90</v>
      </c>
      <c r="D5" s="39" t="s">
        <v>91</v>
      </c>
      <c r="E5" s="39" t="s">
        <v>92</v>
      </c>
      <c r="F5" s="39" t="s">
        <v>93</v>
      </c>
      <c r="G5" s="39" t="s">
        <v>94</v>
      </c>
      <c r="H5" s="39" t="s">
        <v>95</v>
      </c>
      <c r="I5" s="39" t="s">
        <v>96</v>
      </c>
      <c r="J5" s="39" t="s">
        <v>97</v>
      </c>
      <c r="K5" s="39" t="s">
        <v>98</v>
      </c>
      <c r="L5" s="39" t="s">
        <v>99</v>
      </c>
      <c r="M5" s="39" t="s">
        <v>100</v>
      </c>
      <c r="N5" s="39" t="s">
        <v>101</v>
      </c>
      <c r="O5" s="39"/>
    </row>
    <row r="6" spans="1:19" x14ac:dyDescent="0.2">
      <c r="A6" s="11" t="s">
        <v>29</v>
      </c>
      <c r="B6" s="40" t="s">
        <v>88</v>
      </c>
      <c r="C6" s="39" t="s">
        <v>109</v>
      </c>
      <c r="D6" s="39" t="s">
        <v>109</v>
      </c>
      <c r="E6" s="39" t="s">
        <v>109</v>
      </c>
      <c r="F6" s="39" t="s">
        <v>109</v>
      </c>
      <c r="G6" s="39" t="s">
        <v>109</v>
      </c>
      <c r="H6" s="39" t="s">
        <v>108</v>
      </c>
      <c r="I6" s="39" t="s">
        <v>108</v>
      </c>
      <c r="J6" s="39" t="s">
        <v>108</v>
      </c>
      <c r="K6" s="39" t="s">
        <v>108</v>
      </c>
      <c r="L6" s="39" t="s">
        <v>108</v>
      </c>
      <c r="M6" s="39" t="s">
        <v>108</v>
      </c>
      <c r="N6" s="39" t="s">
        <v>108</v>
      </c>
      <c r="O6" s="39"/>
    </row>
    <row r="7" spans="1:19" x14ac:dyDescent="0.2">
      <c r="A7" s="12" t="s">
        <v>32</v>
      </c>
      <c r="B7" s="28">
        <f>AVERAGE(C7:N7)</f>
        <v>44074.714285714283</v>
      </c>
      <c r="C7" s="3">
        <v>42292</v>
      </c>
      <c r="D7" s="3">
        <v>42035</v>
      </c>
      <c r="E7" s="3">
        <v>42000</v>
      </c>
      <c r="F7" s="3">
        <v>42664</v>
      </c>
      <c r="G7" s="3">
        <v>42405</v>
      </c>
      <c r="H7" s="3">
        <v>46846</v>
      </c>
      <c r="I7" s="3">
        <v>50281</v>
      </c>
      <c r="J7" s="3"/>
      <c r="K7" s="3"/>
      <c r="L7" s="3"/>
      <c r="M7" s="3"/>
      <c r="N7" s="3"/>
      <c r="O7" s="3"/>
    </row>
    <row r="8" spans="1:19" x14ac:dyDescent="0.2">
      <c r="A8" s="12" t="s">
        <v>33</v>
      </c>
      <c r="B8" s="28">
        <f>AVERAGE(C8:N8)</f>
        <v>40314.142857142855</v>
      </c>
      <c r="C8" s="3">
        <v>40197</v>
      </c>
      <c r="D8" s="3">
        <v>40040</v>
      </c>
      <c r="E8" s="3">
        <v>40125</v>
      </c>
      <c r="F8" s="3">
        <v>36764</v>
      </c>
      <c r="G8" s="3">
        <v>36735</v>
      </c>
      <c r="H8" s="3">
        <v>42355</v>
      </c>
      <c r="I8" s="3">
        <v>45983</v>
      </c>
      <c r="J8" s="3"/>
      <c r="K8" s="3"/>
      <c r="L8" s="3"/>
      <c r="M8" s="3"/>
      <c r="N8" s="3"/>
      <c r="O8" s="3"/>
    </row>
    <row r="9" spans="1:19" x14ac:dyDescent="0.2">
      <c r="A9" s="12" t="s">
        <v>34</v>
      </c>
      <c r="B9" s="28">
        <f>AVERAGE(C9:N9)</f>
        <v>3760.5714285714284</v>
      </c>
      <c r="C9" s="3">
        <v>2095</v>
      </c>
      <c r="D9" s="3">
        <v>1995</v>
      </c>
      <c r="E9" s="3">
        <v>1875</v>
      </c>
      <c r="F9" s="3">
        <v>5900</v>
      </c>
      <c r="G9" s="3">
        <v>5670</v>
      </c>
      <c r="H9" s="3">
        <v>4491</v>
      </c>
      <c r="I9" s="3">
        <v>4298</v>
      </c>
      <c r="J9" s="3"/>
      <c r="K9" s="3"/>
      <c r="L9" s="3"/>
      <c r="M9" s="3"/>
      <c r="N9" s="3"/>
      <c r="O9" s="3"/>
    </row>
    <row r="10" spans="1:19" x14ac:dyDescent="0.2">
      <c r="A10" s="12" t="s">
        <v>35</v>
      </c>
      <c r="B10" s="43">
        <f>B9*100/B7</f>
        <v>8.5322650175189541</v>
      </c>
      <c r="C10" s="29">
        <v>5</v>
      </c>
      <c r="D10" s="29">
        <v>4.7</v>
      </c>
      <c r="E10" s="29">
        <v>4.5</v>
      </c>
      <c r="F10" s="29">
        <v>13.8</v>
      </c>
      <c r="G10" s="29">
        <v>13.4</v>
      </c>
      <c r="H10" s="29">
        <v>9.6</v>
      </c>
      <c r="I10" s="29">
        <v>8.5</v>
      </c>
      <c r="J10" s="29"/>
      <c r="K10" s="29"/>
      <c r="L10" s="29"/>
      <c r="M10" s="29"/>
      <c r="N10" s="29"/>
      <c r="O10" s="29"/>
    </row>
    <row r="11" spans="1:19" x14ac:dyDescent="0.2">
      <c r="A11" s="12"/>
      <c r="B11" s="12"/>
      <c r="D11" s="24"/>
      <c r="F11" s="24"/>
    </row>
    <row r="12" spans="1:19" x14ac:dyDescent="0.2">
      <c r="A12" s="11" t="s">
        <v>36</v>
      </c>
      <c r="B12" s="11"/>
      <c r="D12" s="38" t="s">
        <v>111</v>
      </c>
    </row>
    <row r="13" spans="1:19" x14ac:dyDescent="0.2">
      <c r="A13" s="11" t="s">
        <v>37</v>
      </c>
      <c r="B13" s="28">
        <f>AVERAGE(C13:N13)</f>
        <v>29225</v>
      </c>
      <c r="C13" s="28">
        <v>31215</v>
      </c>
      <c r="D13" s="3">
        <v>31270</v>
      </c>
      <c r="E13" s="28">
        <v>31430</v>
      </c>
      <c r="F13" s="3">
        <v>26340</v>
      </c>
      <c r="G13" s="28">
        <v>27320</v>
      </c>
      <c r="H13" s="28">
        <v>28585</v>
      </c>
      <c r="I13" s="28">
        <v>28415</v>
      </c>
      <c r="J13" s="28"/>
      <c r="K13" s="28"/>
      <c r="L13" s="28"/>
      <c r="M13" s="28"/>
      <c r="N13" s="28"/>
      <c r="O13" s="28"/>
    </row>
    <row r="14" spans="1:19" x14ac:dyDescent="0.2">
      <c r="A14" t="s">
        <v>1</v>
      </c>
      <c r="B14" s="28">
        <f t="shared" ref="B14:B25" si="0">AVERAGE(C14:N14)</f>
        <v>23286.428571428572</v>
      </c>
      <c r="C14" s="28">
        <v>25110</v>
      </c>
      <c r="D14" s="3">
        <v>25145</v>
      </c>
      <c r="E14" s="28">
        <v>25220</v>
      </c>
      <c r="F14" s="3">
        <v>20410</v>
      </c>
      <c r="G14" s="28">
        <v>21485</v>
      </c>
      <c r="H14" s="28">
        <v>22740</v>
      </c>
      <c r="I14" s="28">
        <v>22895</v>
      </c>
      <c r="J14" s="28"/>
      <c r="K14" s="28"/>
      <c r="L14" s="28"/>
      <c r="M14" s="28"/>
      <c r="N14" s="28"/>
      <c r="O14" s="28"/>
    </row>
    <row r="15" spans="1:19" x14ac:dyDescent="0.2">
      <c r="A15" t="s">
        <v>85</v>
      </c>
      <c r="B15" s="28">
        <f t="shared" si="0"/>
        <v>1411.4285714285713</v>
      </c>
      <c r="C15" s="28">
        <v>1400</v>
      </c>
      <c r="D15" s="3">
        <v>1430</v>
      </c>
      <c r="E15" s="28">
        <v>1510</v>
      </c>
      <c r="F15" s="3">
        <v>1270</v>
      </c>
      <c r="G15" s="28">
        <v>1380</v>
      </c>
      <c r="H15" s="28">
        <v>1430</v>
      </c>
      <c r="I15" s="28">
        <v>1460</v>
      </c>
      <c r="J15" s="28"/>
      <c r="K15" s="28"/>
      <c r="L15" s="28"/>
      <c r="M15" s="28"/>
      <c r="N15" s="28"/>
      <c r="O15" s="28"/>
    </row>
    <row r="16" spans="1:19" x14ac:dyDescent="0.2">
      <c r="A16" t="s">
        <v>2</v>
      </c>
      <c r="B16" s="28">
        <f t="shared" si="0"/>
        <v>3971.4285714285716</v>
      </c>
      <c r="C16" s="28">
        <v>4050</v>
      </c>
      <c r="D16" s="3">
        <v>4090</v>
      </c>
      <c r="E16" s="28">
        <v>4140</v>
      </c>
      <c r="F16" s="3">
        <v>3770</v>
      </c>
      <c r="G16" s="28">
        <v>3880</v>
      </c>
      <c r="H16" s="28">
        <v>3940</v>
      </c>
      <c r="I16" s="28">
        <v>3930</v>
      </c>
      <c r="J16" s="28"/>
      <c r="K16" s="28"/>
      <c r="L16" s="28"/>
      <c r="M16" s="28"/>
      <c r="N16" s="28"/>
      <c r="O16" s="28"/>
    </row>
    <row r="17" spans="1:15" x14ac:dyDescent="0.2">
      <c r="A17" t="s">
        <v>3</v>
      </c>
      <c r="B17" s="28">
        <f t="shared" si="0"/>
        <v>5145.7142857142853</v>
      </c>
      <c r="C17" s="28">
        <v>5305</v>
      </c>
      <c r="D17" s="3">
        <v>5265</v>
      </c>
      <c r="E17" s="28">
        <v>5280</v>
      </c>
      <c r="F17" s="3">
        <v>4810</v>
      </c>
      <c r="G17" s="28">
        <v>5000</v>
      </c>
      <c r="H17" s="28">
        <v>5230</v>
      </c>
      <c r="I17" s="28">
        <v>5130</v>
      </c>
      <c r="J17" s="28"/>
      <c r="K17" s="28"/>
      <c r="L17" s="28"/>
      <c r="M17" s="28"/>
      <c r="N17" s="28"/>
      <c r="O17" s="28"/>
    </row>
    <row r="18" spans="1:15" x14ac:dyDescent="0.2">
      <c r="A18" t="s">
        <v>86</v>
      </c>
      <c r="B18" s="28">
        <f t="shared" si="0"/>
        <v>2114.2857142857142</v>
      </c>
      <c r="C18" s="28">
        <v>2150</v>
      </c>
      <c r="D18" s="3">
        <v>2140</v>
      </c>
      <c r="E18" s="28">
        <v>2190</v>
      </c>
      <c r="F18" s="3">
        <v>2020</v>
      </c>
      <c r="G18" s="28">
        <v>2070</v>
      </c>
      <c r="H18" s="28">
        <v>2110</v>
      </c>
      <c r="I18" s="28">
        <v>2120</v>
      </c>
      <c r="J18" s="28"/>
      <c r="K18" s="28"/>
      <c r="L18" s="28"/>
      <c r="M18" s="28"/>
      <c r="N18" s="28"/>
      <c r="O18" s="28"/>
    </row>
    <row r="19" spans="1:15" x14ac:dyDescent="0.2">
      <c r="A19" t="s">
        <v>10</v>
      </c>
      <c r="B19" s="28">
        <f t="shared" si="0"/>
        <v>4521.4285714285716</v>
      </c>
      <c r="C19" s="28">
        <v>4730</v>
      </c>
      <c r="D19" s="3">
        <v>4740</v>
      </c>
      <c r="E19" s="28">
        <v>4700</v>
      </c>
      <c r="F19" s="3">
        <v>4270</v>
      </c>
      <c r="G19" s="28">
        <v>4360</v>
      </c>
      <c r="H19" s="28">
        <v>4460</v>
      </c>
      <c r="I19" s="28">
        <v>4390</v>
      </c>
      <c r="J19" s="28"/>
      <c r="K19" s="28"/>
      <c r="L19" s="28"/>
      <c r="M19" s="28"/>
      <c r="N19" s="28"/>
      <c r="O19" s="28"/>
    </row>
    <row r="20" spans="1:15" x14ac:dyDescent="0.2">
      <c r="A20" t="s">
        <v>11</v>
      </c>
      <c r="B20" s="28">
        <f t="shared" si="0"/>
        <v>3687.8571428571427</v>
      </c>
      <c r="C20" s="28">
        <v>4850</v>
      </c>
      <c r="D20" s="3">
        <v>4850</v>
      </c>
      <c r="E20" s="28">
        <v>4775</v>
      </c>
      <c r="F20" s="3">
        <v>2030</v>
      </c>
      <c r="G20" s="28">
        <v>2505</v>
      </c>
      <c r="H20" s="28">
        <v>3255</v>
      </c>
      <c r="I20" s="28">
        <v>3550</v>
      </c>
      <c r="J20" s="28"/>
      <c r="K20" s="28"/>
      <c r="L20" s="28"/>
      <c r="M20" s="28"/>
      <c r="N20" s="28"/>
      <c r="O20" s="28"/>
    </row>
    <row r="21" spans="1:15" x14ac:dyDescent="0.2">
      <c r="A21" t="s">
        <v>47</v>
      </c>
      <c r="B21" s="28">
        <f t="shared" si="0"/>
        <v>2467.1428571428573</v>
      </c>
      <c r="C21" s="28">
        <v>2605</v>
      </c>
      <c r="D21" s="3">
        <v>2620</v>
      </c>
      <c r="E21" s="28">
        <v>2595</v>
      </c>
      <c r="F21" s="3">
        <v>2320</v>
      </c>
      <c r="G21" s="28">
        <v>2370</v>
      </c>
      <c r="H21" s="28">
        <v>2385</v>
      </c>
      <c r="I21" s="28">
        <v>2375</v>
      </c>
      <c r="J21" s="28"/>
      <c r="K21" s="28"/>
      <c r="L21" s="28"/>
      <c r="M21" s="28"/>
      <c r="N21" s="28"/>
      <c r="O21" s="28"/>
    </row>
    <row r="22" spans="1:15" x14ac:dyDescent="0.2">
      <c r="A22" t="s">
        <v>14</v>
      </c>
      <c r="B22" s="28">
        <f t="shared" si="0"/>
        <v>5938.5714285714284</v>
      </c>
      <c r="C22" s="28">
        <v>6105</v>
      </c>
      <c r="D22" s="3">
        <v>6125</v>
      </c>
      <c r="E22" s="28">
        <v>6210</v>
      </c>
      <c r="F22" s="3">
        <v>5930</v>
      </c>
      <c r="G22" s="28">
        <v>5835</v>
      </c>
      <c r="H22" s="28">
        <v>5845</v>
      </c>
      <c r="I22" s="28">
        <v>5520</v>
      </c>
      <c r="J22" s="28"/>
      <c r="K22" s="28"/>
      <c r="L22" s="28"/>
      <c r="M22" s="28"/>
      <c r="N22" s="28"/>
      <c r="O22" s="28"/>
    </row>
    <row r="23" spans="1:15" x14ac:dyDescent="0.2">
      <c r="A23" t="s">
        <v>15</v>
      </c>
      <c r="B23" s="28">
        <f t="shared" si="0"/>
        <v>694.28571428571433</v>
      </c>
      <c r="C23" s="28">
        <v>665</v>
      </c>
      <c r="D23" s="3">
        <v>650</v>
      </c>
      <c r="E23" s="28">
        <v>665</v>
      </c>
      <c r="F23" s="3">
        <v>675</v>
      </c>
      <c r="G23" s="28">
        <v>695</v>
      </c>
      <c r="H23" s="28">
        <v>760</v>
      </c>
      <c r="I23" s="28">
        <v>750</v>
      </c>
      <c r="J23" s="28"/>
      <c r="K23" s="28"/>
      <c r="L23" s="28"/>
      <c r="M23" s="28"/>
      <c r="N23" s="28"/>
      <c r="O23" s="28"/>
    </row>
    <row r="24" spans="1:15" x14ac:dyDescent="0.2">
      <c r="A24" t="s">
        <v>16</v>
      </c>
      <c r="B24" s="28">
        <f t="shared" si="0"/>
        <v>570</v>
      </c>
      <c r="C24" s="28">
        <v>550</v>
      </c>
      <c r="D24" s="3">
        <v>550</v>
      </c>
      <c r="E24" s="28">
        <v>570</v>
      </c>
      <c r="F24" s="3">
        <v>550</v>
      </c>
      <c r="G24" s="28">
        <v>570</v>
      </c>
      <c r="H24" s="28">
        <v>590</v>
      </c>
      <c r="I24" s="28">
        <v>610</v>
      </c>
      <c r="J24" s="28"/>
      <c r="K24" s="28"/>
      <c r="L24" s="28"/>
      <c r="M24" s="28"/>
      <c r="N24" s="28"/>
      <c r="O24" s="28"/>
    </row>
    <row r="25" spans="1:15" x14ac:dyDescent="0.2">
      <c r="A25" t="s">
        <v>17</v>
      </c>
      <c r="B25" s="28">
        <f t="shared" si="0"/>
        <v>4674.2857142857147</v>
      </c>
      <c r="C25" s="28">
        <v>4890</v>
      </c>
      <c r="D25" s="3">
        <v>4925</v>
      </c>
      <c r="E25" s="28">
        <v>4975</v>
      </c>
      <c r="F25" s="3">
        <v>4705</v>
      </c>
      <c r="G25" s="28">
        <v>4570</v>
      </c>
      <c r="H25" s="28">
        <v>4495</v>
      </c>
      <c r="I25" s="28">
        <v>4160</v>
      </c>
      <c r="J25" s="28"/>
      <c r="K25" s="28"/>
      <c r="L25" s="28"/>
      <c r="M25" s="28"/>
      <c r="N25" s="28"/>
      <c r="O25" s="28"/>
    </row>
    <row r="27" spans="1:15" x14ac:dyDescent="0.2">
      <c r="A27" s="1" t="s">
        <v>39</v>
      </c>
      <c r="B27" s="1"/>
    </row>
    <row r="28" spans="1:15" x14ac:dyDescent="0.2">
      <c r="A28" s="1" t="s">
        <v>40</v>
      </c>
      <c r="B28" s="1"/>
    </row>
    <row r="30" spans="1:15" x14ac:dyDescent="0.2">
      <c r="A30" t="s">
        <v>50</v>
      </c>
    </row>
    <row r="31" spans="1:15" x14ac:dyDescent="0.2">
      <c r="A31" t="s">
        <v>51</v>
      </c>
    </row>
    <row r="33" spans="1:1" x14ac:dyDescent="0.2">
      <c r="A33" t="s">
        <v>52</v>
      </c>
    </row>
    <row r="35" spans="1:1" x14ac:dyDescent="0.2">
      <c r="A35" t="s">
        <v>55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35"/>
  <sheetViews>
    <sheetView workbookViewId="0"/>
  </sheetViews>
  <sheetFormatPr defaultRowHeight="12.75" x14ac:dyDescent="0.2"/>
  <cols>
    <col min="1" max="1" width="41.140625" customWidth="1"/>
    <col min="2" max="2" width="16.28515625" customWidth="1"/>
  </cols>
  <sheetData>
    <row r="1" spans="1:16" x14ac:dyDescent="0.2">
      <c r="A1" s="37" t="s">
        <v>112</v>
      </c>
      <c r="B1" s="17"/>
    </row>
    <row r="2" spans="1:16" x14ac:dyDescent="0.2">
      <c r="A2" s="17" t="s">
        <v>49</v>
      </c>
      <c r="B2" s="17"/>
    </row>
    <row r="3" spans="1:16" x14ac:dyDescent="0.2">
      <c r="H3" s="44"/>
      <c r="I3" s="44"/>
      <c r="J3" s="44"/>
      <c r="K3" s="44"/>
      <c r="L3" s="44"/>
      <c r="M3" s="44"/>
      <c r="N3" s="44"/>
      <c r="O3" s="44"/>
      <c r="P3" s="44"/>
    </row>
    <row r="4" spans="1:16" x14ac:dyDescent="0.2">
      <c r="D4" s="38" t="s">
        <v>105</v>
      </c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A5" t="s">
        <v>0</v>
      </c>
      <c r="B5" s="39" t="s">
        <v>87</v>
      </c>
      <c r="C5" s="39" t="s">
        <v>90</v>
      </c>
      <c r="D5" s="39" t="s">
        <v>91</v>
      </c>
      <c r="E5" s="39" t="s">
        <v>92</v>
      </c>
      <c r="F5" s="39" t="s">
        <v>93</v>
      </c>
      <c r="G5" s="39" t="s">
        <v>94</v>
      </c>
      <c r="H5" s="39" t="s">
        <v>95</v>
      </c>
      <c r="I5" s="39" t="s">
        <v>96</v>
      </c>
      <c r="J5" s="39" t="s">
        <v>97</v>
      </c>
      <c r="K5" s="39" t="s">
        <v>98</v>
      </c>
      <c r="L5" s="39" t="s">
        <v>99</v>
      </c>
      <c r="M5" s="39" t="s">
        <v>100</v>
      </c>
      <c r="N5" s="39" t="s">
        <v>101</v>
      </c>
      <c r="O5" s="39"/>
    </row>
    <row r="6" spans="1:16" x14ac:dyDescent="0.2">
      <c r="A6" s="11" t="s">
        <v>29</v>
      </c>
      <c r="B6" s="40" t="s">
        <v>88</v>
      </c>
      <c r="C6" s="39" t="s">
        <v>106</v>
      </c>
      <c r="D6" s="39" t="s">
        <v>106</v>
      </c>
      <c r="E6" s="39" t="s">
        <v>106</v>
      </c>
      <c r="F6" s="39" t="s">
        <v>106</v>
      </c>
      <c r="G6" s="39" t="s">
        <v>106</v>
      </c>
      <c r="H6" s="39" t="s">
        <v>106</v>
      </c>
      <c r="I6" s="39" t="s">
        <v>106</v>
      </c>
      <c r="J6" s="39" t="s">
        <v>106</v>
      </c>
      <c r="K6" s="39" t="s">
        <v>106</v>
      </c>
      <c r="L6" s="39" t="s">
        <v>106</v>
      </c>
      <c r="M6" s="39" t="s">
        <v>106</v>
      </c>
      <c r="N6" s="39" t="s">
        <v>106</v>
      </c>
      <c r="O6" s="39"/>
    </row>
    <row r="7" spans="1:16" x14ac:dyDescent="0.2">
      <c r="A7" s="12" t="s">
        <v>32</v>
      </c>
      <c r="B7" s="28">
        <f>ROUND(AVERAGE(C7:N7),0)</f>
        <v>44633</v>
      </c>
      <c r="C7" s="3">
        <v>42638</v>
      </c>
      <c r="D7" s="3">
        <v>42646</v>
      </c>
      <c r="E7" s="3">
        <v>42596</v>
      </c>
      <c r="F7" s="3">
        <v>43004</v>
      </c>
      <c r="G7" s="3">
        <v>43137</v>
      </c>
      <c r="H7" s="3">
        <v>47655</v>
      </c>
      <c r="I7" s="3">
        <v>52263</v>
      </c>
      <c r="J7" s="3">
        <v>47542</v>
      </c>
      <c r="K7" s="3">
        <v>45003</v>
      </c>
      <c r="L7" s="3">
        <v>43837</v>
      </c>
      <c r="M7" s="3">
        <v>42865</v>
      </c>
      <c r="N7" s="3">
        <v>42406</v>
      </c>
      <c r="O7" s="3"/>
    </row>
    <row r="8" spans="1:16" x14ac:dyDescent="0.2">
      <c r="A8" s="12" t="s">
        <v>33</v>
      </c>
      <c r="B8" s="28">
        <f>ROUND(AVERAGE(C8:N8),0)</f>
        <v>42686</v>
      </c>
      <c r="C8" s="3">
        <v>40133</v>
      </c>
      <c r="D8" s="3">
        <v>39956</v>
      </c>
      <c r="E8" s="3">
        <v>40218</v>
      </c>
      <c r="F8" s="3">
        <v>41052</v>
      </c>
      <c r="G8" s="3">
        <v>41364</v>
      </c>
      <c r="H8" s="3">
        <v>45688</v>
      </c>
      <c r="I8" s="3">
        <v>50310</v>
      </c>
      <c r="J8" s="3">
        <v>45651</v>
      </c>
      <c r="K8" s="3">
        <v>43515</v>
      </c>
      <c r="L8" s="3">
        <v>42320</v>
      </c>
      <c r="M8" s="3">
        <v>41291</v>
      </c>
      <c r="N8" s="3">
        <v>40732</v>
      </c>
      <c r="O8" s="3"/>
    </row>
    <row r="9" spans="1:16" x14ac:dyDescent="0.2">
      <c r="A9" s="12" t="s">
        <v>34</v>
      </c>
      <c r="B9" s="28">
        <f>ROUND(AVERAGE(C9:N9),0)</f>
        <v>1947</v>
      </c>
      <c r="C9" s="3">
        <v>2505</v>
      </c>
      <c r="D9" s="3">
        <v>2690</v>
      </c>
      <c r="E9" s="3">
        <v>2378</v>
      </c>
      <c r="F9" s="3">
        <v>1952</v>
      </c>
      <c r="G9" s="3">
        <v>1773</v>
      </c>
      <c r="H9" s="3">
        <v>1967</v>
      </c>
      <c r="I9" s="3">
        <v>1953</v>
      </c>
      <c r="J9" s="3">
        <v>1891</v>
      </c>
      <c r="K9" s="3">
        <v>1488</v>
      </c>
      <c r="L9" s="3">
        <v>1517</v>
      </c>
      <c r="M9" s="3">
        <v>1574</v>
      </c>
      <c r="N9" s="3">
        <v>1674</v>
      </c>
      <c r="O9" s="3"/>
    </row>
    <row r="10" spans="1:16" x14ac:dyDescent="0.2">
      <c r="A10" s="12" t="s">
        <v>35</v>
      </c>
      <c r="B10" s="43">
        <f>B9*100/B7</f>
        <v>4.3622431832948712</v>
      </c>
      <c r="C10" s="27">
        <v>5.875041043200901</v>
      </c>
      <c r="D10" s="27">
        <v>6.3077428129250102</v>
      </c>
      <c r="E10" s="27">
        <v>5.5826838200770021</v>
      </c>
      <c r="F10" s="27">
        <v>4.5391126406845874</v>
      </c>
      <c r="G10" s="27">
        <v>4.1101606509493012</v>
      </c>
      <c r="H10" s="27">
        <v>4.1275836743258836</v>
      </c>
      <c r="I10" s="27">
        <v>3.7368692956776304</v>
      </c>
      <c r="J10" s="27">
        <v>3.9775356526860461</v>
      </c>
      <c r="K10" s="27">
        <v>3.3064462369175387</v>
      </c>
      <c r="L10" s="27">
        <v>3.4605470264844764</v>
      </c>
      <c r="M10" s="27">
        <v>3.6719934678642248</v>
      </c>
      <c r="N10" s="27">
        <v>3.9475545913314156</v>
      </c>
      <c r="O10" s="29"/>
    </row>
    <row r="11" spans="1:16" x14ac:dyDescent="0.2">
      <c r="A11" s="12"/>
      <c r="B11" s="4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6" x14ac:dyDescent="0.2">
      <c r="A12" s="11" t="s">
        <v>36</v>
      </c>
      <c r="B12" s="11"/>
      <c r="D12" s="38" t="s">
        <v>111</v>
      </c>
      <c r="K12" s="3"/>
      <c r="L12" s="3"/>
      <c r="M12" s="3"/>
      <c r="N12" s="3"/>
    </row>
    <row r="13" spans="1:16" x14ac:dyDescent="0.2">
      <c r="A13" s="11" t="s">
        <v>37</v>
      </c>
      <c r="B13" s="28">
        <v>31780</v>
      </c>
      <c r="C13" s="28">
        <v>31385</v>
      </c>
      <c r="D13" s="28">
        <v>31095</v>
      </c>
      <c r="E13" s="28">
        <v>31230</v>
      </c>
      <c r="F13" s="28">
        <v>31600</v>
      </c>
      <c r="G13" s="28">
        <v>31905</v>
      </c>
      <c r="H13" s="28">
        <v>32455</v>
      </c>
      <c r="I13" s="3">
        <v>32190</v>
      </c>
      <c r="J13" s="28">
        <v>32240</v>
      </c>
      <c r="K13" s="28">
        <v>32055</v>
      </c>
      <c r="L13" s="28">
        <v>31480</v>
      </c>
      <c r="M13" s="28">
        <v>31780</v>
      </c>
      <c r="N13" s="28">
        <v>31930</v>
      </c>
      <c r="O13" s="28"/>
    </row>
    <row r="14" spans="1:16" x14ac:dyDescent="0.2">
      <c r="A14" t="s">
        <v>1</v>
      </c>
      <c r="B14" s="28">
        <v>25620</v>
      </c>
      <c r="C14" s="28">
        <v>25355</v>
      </c>
      <c r="D14" s="28">
        <v>25030</v>
      </c>
      <c r="E14" s="28">
        <v>25140</v>
      </c>
      <c r="F14" s="28">
        <v>25440</v>
      </c>
      <c r="G14" s="28">
        <v>25600</v>
      </c>
      <c r="H14" s="28">
        <v>25995</v>
      </c>
      <c r="I14" s="3">
        <v>26255</v>
      </c>
      <c r="J14" s="28">
        <v>26375</v>
      </c>
      <c r="K14" s="28">
        <v>25810</v>
      </c>
      <c r="L14" s="28">
        <v>25260</v>
      </c>
      <c r="M14" s="28">
        <v>25475</v>
      </c>
      <c r="N14" s="28">
        <v>25675</v>
      </c>
      <c r="O14" s="28"/>
    </row>
    <row r="15" spans="1:16" x14ac:dyDescent="0.2">
      <c r="A15" t="s">
        <v>85</v>
      </c>
      <c r="B15" s="28">
        <v>1540</v>
      </c>
      <c r="C15" s="28">
        <v>1430</v>
      </c>
      <c r="D15" s="28">
        <v>1360</v>
      </c>
      <c r="E15" s="28">
        <v>1390</v>
      </c>
      <c r="F15" s="28">
        <v>1470</v>
      </c>
      <c r="G15" s="28">
        <v>1570</v>
      </c>
      <c r="H15" s="28">
        <v>1610</v>
      </c>
      <c r="I15" s="3">
        <v>1660</v>
      </c>
      <c r="J15" s="28">
        <v>1650</v>
      </c>
      <c r="K15" s="28">
        <v>1610</v>
      </c>
      <c r="L15" s="28">
        <v>1620</v>
      </c>
      <c r="M15" s="28">
        <v>1570</v>
      </c>
      <c r="N15" s="28">
        <v>1530</v>
      </c>
      <c r="O15" s="28"/>
    </row>
    <row r="16" spans="1:16" x14ac:dyDescent="0.2">
      <c r="A16" t="s">
        <v>2</v>
      </c>
      <c r="B16" s="28">
        <v>4420</v>
      </c>
      <c r="C16" s="28">
        <v>4380</v>
      </c>
      <c r="D16" s="28">
        <v>4370</v>
      </c>
      <c r="E16" s="28">
        <v>4390</v>
      </c>
      <c r="F16" s="28">
        <v>4460</v>
      </c>
      <c r="G16" s="28">
        <v>4560</v>
      </c>
      <c r="H16" s="28">
        <v>4540</v>
      </c>
      <c r="I16" s="3">
        <v>4550</v>
      </c>
      <c r="J16" s="28">
        <v>4540</v>
      </c>
      <c r="K16" s="28">
        <v>4400</v>
      </c>
      <c r="L16" s="28">
        <v>4310</v>
      </c>
      <c r="M16" s="28">
        <v>4290</v>
      </c>
      <c r="N16" s="28">
        <v>4230</v>
      </c>
      <c r="O16" s="28"/>
    </row>
    <row r="17" spans="1:15" x14ac:dyDescent="0.2">
      <c r="A17" t="s">
        <v>3</v>
      </c>
      <c r="B17" s="28">
        <v>5450</v>
      </c>
      <c r="C17" s="28">
        <v>5245</v>
      </c>
      <c r="D17" s="28">
        <v>5175</v>
      </c>
      <c r="E17" s="28">
        <v>5165</v>
      </c>
      <c r="F17" s="28">
        <v>5300</v>
      </c>
      <c r="G17" s="28">
        <v>5380</v>
      </c>
      <c r="H17" s="28">
        <v>5505</v>
      </c>
      <c r="I17" s="3">
        <v>5535</v>
      </c>
      <c r="J17" s="28">
        <v>5575</v>
      </c>
      <c r="K17" s="28">
        <v>5565</v>
      </c>
      <c r="L17" s="28">
        <v>5510</v>
      </c>
      <c r="M17" s="28">
        <v>5730</v>
      </c>
      <c r="N17" s="28">
        <v>5690</v>
      </c>
      <c r="O17" s="28"/>
    </row>
    <row r="18" spans="1:15" x14ac:dyDescent="0.2">
      <c r="A18" t="s">
        <v>86</v>
      </c>
      <c r="B18" s="28">
        <v>2220</v>
      </c>
      <c r="C18" s="28">
        <v>2220</v>
      </c>
      <c r="D18" s="28">
        <v>2210</v>
      </c>
      <c r="E18" s="28">
        <v>2190</v>
      </c>
      <c r="F18" s="28">
        <v>2210</v>
      </c>
      <c r="G18" s="28">
        <v>2240</v>
      </c>
      <c r="H18" s="28">
        <v>2280</v>
      </c>
      <c r="I18" s="3">
        <v>2280</v>
      </c>
      <c r="J18" s="28">
        <v>2280</v>
      </c>
      <c r="K18" s="28">
        <v>2210</v>
      </c>
      <c r="L18" s="28">
        <v>2180</v>
      </c>
      <c r="M18" s="28">
        <v>2130</v>
      </c>
      <c r="N18" s="28">
        <v>2160</v>
      </c>
      <c r="O18" s="28"/>
    </row>
    <row r="19" spans="1:15" x14ac:dyDescent="0.2">
      <c r="A19" t="s">
        <v>10</v>
      </c>
      <c r="B19" s="28">
        <v>4660</v>
      </c>
      <c r="C19" s="28">
        <v>4700</v>
      </c>
      <c r="D19" s="28">
        <v>4690</v>
      </c>
      <c r="E19" s="28">
        <v>4710</v>
      </c>
      <c r="F19" s="28">
        <v>4680</v>
      </c>
      <c r="G19" s="28">
        <v>4670</v>
      </c>
      <c r="H19" s="28">
        <v>4600</v>
      </c>
      <c r="I19" s="3">
        <v>4550</v>
      </c>
      <c r="J19" s="28">
        <v>4620</v>
      </c>
      <c r="K19" s="28">
        <v>4650</v>
      </c>
      <c r="L19" s="28">
        <v>4670</v>
      </c>
      <c r="M19" s="28">
        <v>4670</v>
      </c>
      <c r="N19" s="28">
        <v>4670</v>
      </c>
      <c r="O19" s="28"/>
    </row>
    <row r="20" spans="1:15" x14ac:dyDescent="0.2">
      <c r="A20" t="s">
        <v>11</v>
      </c>
      <c r="B20" s="28">
        <v>4770</v>
      </c>
      <c r="C20" s="28">
        <v>4895</v>
      </c>
      <c r="D20" s="28">
        <v>4755</v>
      </c>
      <c r="E20" s="28">
        <v>4765</v>
      </c>
      <c r="F20" s="28">
        <v>4785</v>
      </c>
      <c r="G20" s="28">
        <v>4550</v>
      </c>
      <c r="H20" s="28">
        <v>4810</v>
      </c>
      <c r="I20" s="3">
        <v>5030</v>
      </c>
      <c r="J20" s="28">
        <v>5080</v>
      </c>
      <c r="K20" s="28">
        <v>4795</v>
      </c>
      <c r="L20" s="28">
        <v>4415</v>
      </c>
      <c r="M20" s="28">
        <v>4535</v>
      </c>
      <c r="N20" s="28">
        <v>4790</v>
      </c>
      <c r="O20" s="28"/>
    </row>
    <row r="21" spans="1:15" x14ac:dyDescent="0.2">
      <c r="A21" t="s">
        <v>47</v>
      </c>
      <c r="B21" s="28">
        <v>2570</v>
      </c>
      <c r="C21" s="28">
        <v>2475</v>
      </c>
      <c r="D21" s="28">
        <v>2480</v>
      </c>
      <c r="E21" s="28">
        <v>2520</v>
      </c>
      <c r="F21" s="28">
        <v>2535</v>
      </c>
      <c r="G21" s="28">
        <v>2630</v>
      </c>
      <c r="H21" s="28">
        <v>2650</v>
      </c>
      <c r="I21" s="3">
        <v>2640</v>
      </c>
      <c r="J21" s="28">
        <v>2640</v>
      </c>
      <c r="K21" s="28">
        <v>2580</v>
      </c>
      <c r="L21" s="28">
        <v>2575</v>
      </c>
      <c r="M21" s="28">
        <v>2550</v>
      </c>
      <c r="N21" s="28">
        <v>2605</v>
      </c>
      <c r="O21" s="28"/>
    </row>
    <row r="22" spans="1:15" x14ac:dyDescent="0.2">
      <c r="A22" t="s">
        <v>14</v>
      </c>
      <c r="B22" s="28">
        <v>6160</v>
      </c>
      <c r="C22" s="28">
        <v>6030</v>
      </c>
      <c r="D22" s="28">
        <v>6065</v>
      </c>
      <c r="E22" s="28">
        <v>6090</v>
      </c>
      <c r="F22" s="28">
        <v>6160</v>
      </c>
      <c r="G22" s="28">
        <v>6305</v>
      </c>
      <c r="H22" s="28">
        <v>6460</v>
      </c>
      <c r="I22" s="3">
        <v>5935</v>
      </c>
      <c r="J22" s="28">
        <v>5865</v>
      </c>
      <c r="K22" s="28">
        <v>6245</v>
      </c>
      <c r="L22" s="28">
        <v>6220</v>
      </c>
      <c r="M22" s="28">
        <v>6305</v>
      </c>
      <c r="N22" s="28">
        <v>6255</v>
      </c>
      <c r="O22" s="28"/>
    </row>
    <row r="23" spans="1:15" x14ac:dyDescent="0.2">
      <c r="A23" t="s">
        <v>15</v>
      </c>
      <c r="B23" s="28">
        <v>720</v>
      </c>
      <c r="C23" s="28">
        <v>670</v>
      </c>
      <c r="D23" s="28">
        <v>670</v>
      </c>
      <c r="E23" s="28">
        <v>665</v>
      </c>
      <c r="F23" s="28">
        <v>675</v>
      </c>
      <c r="G23" s="28">
        <v>740</v>
      </c>
      <c r="H23" s="28">
        <v>770</v>
      </c>
      <c r="I23" s="3">
        <v>785</v>
      </c>
      <c r="J23" s="28">
        <v>800</v>
      </c>
      <c r="K23" s="28">
        <v>775</v>
      </c>
      <c r="L23" s="28">
        <v>740</v>
      </c>
      <c r="M23" s="28">
        <v>700</v>
      </c>
      <c r="N23" s="28">
        <v>680</v>
      </c>
      <c r="O23" s="28"/>
    </row>
    <row r="24" spans="1:15" x14ac:dyDescent="0.2">
      <c r="A24" t="s">
        <v>16</v>
      </c>
      <c r="B24" s="28">
        <v>610</v>
      </c>
      <c r="C24" s="28">
        <v>560</v>
      </c>
      <c r="D24" s="28">
        <v>560</v>
      </c>
      <c r="E24" s="28">
        <v>580</v>
      </c>
      <c r="F24" s="28">
        <v>595</v>
      </c>
      <c r="G24" s="28">
        <v>610</v>
      </c>
      <c r="H24" s="28">
        <v>645</v>
      </c>
      <c r="I24" s="3">
        <v>680</v>
      </c>
      <c r="J24" s="28">
        <v>655</v>
      </c>
      <c r="K24" s="28">
        <v>625</v>
      </c>
      <c r="L24" s="28">
        <v>585</v>
      </c>
      <c r="M24" s="28">
        <v>635</v>
      </c>
      <c r="N24" s="28">
        <v>570</v>
      </c>
      <c r="O24" s="28"/>
    </row>
    <row r="25" spans="1:15" x14ac:dyDescent="0.2">
      <c r="A25" t="s">
        <v>17</v>
      </c>
      <c r="B25" s="28">
        <v>4830</v>
      </c>
      <c r="C25" s="28">
        <v>4800</v>
      </c>
      <c r="D25" s="28">
        <v>4835</v>
      </c>
      <c r="E25" s="28">
        <v>4845</v>
      </c>
      <c r="F25" s="28">
        <v>4890</v>
      </c>
      <c r="G25" s="28">
        <v>4955</v>
      </c>
      <c r="H25" s="28">
        <v>5045</v>
      </c>
      <c r="I25" s="3">
        <v>4470</v>
      </c>
      <c r="J25" s="28">
        <v>4410</v>
      </c>
      <c r="K25" s="28">
        <v>4845</v>
      </c>
      <c r="L25" s="28">
        <v>4895</v>
      </c>
      <c r="M25" s="28">
        <v>4970</v>
      </c>
      <c r="N25" s="28">
        <v>5005</v>
      </c>
      <c r="O25" s="28"/>
    </row>
    <row r="26" spans="1:15" x14ac:dyDescent="0.2">
      <c r="B26" s="3"/>
    </row>
    <row r="27" spans="1:15" x14ac:dyDescent="0.2">
      <c r="A27" s="1" t="s">
        <v>39</v>
      </c>
      <c r="B27" s="1"/>
    </row>
    <row r="28" spans="1:15" x14ac:dyDescent="0.2">
      <c r="A28" s="1" t="s">
        <v>40</v>
      </c>
      <c r="B28" s="1"/>
    </row>
    <row r="30" spans="1:15" x14ac:dyDescent="0.2">
      <c r="A30" t="s">
        <v>50</v>
      </c>
    </row>
    <row r="31" spans="1:15" x14ac:dyDescent="0.2">
      <c r="A31" t="s">
        <v>51</v>
      </c>
    </row>
    <row r="33" spans="1:1" x14ac:dyDescent="0.2">
      <c r="A33" t="s">
        <v>52</v>
      </c>
    </row>
    <row r="35" spans="1:1" x14ac:dyDescent="0.2">
      <c r="A35" t="s">
        <v>55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G40"/>
  <sheetViews>
    <sheetView workbookViewId="0"/>
  </sheetViews>
  <sheetFormatPr defaultRowHeight="12.75" x14ac:dyDescent="0.2"/>
  <cols>
    <col min="1" max="1" width="41.140625" customWidth="1"/>
    <col min="5" max="5" width="12" customWidth="1"/>
    <col min="6" max="6" width="10.5703125" customWidth="1"/>
    <col min="7" max="7" width="11.7109375" customWidth="1"/>
  </cols>
  <sheetData>
    <row r="1" spans="1:7" x14ac:dyDescent="0.2">
      <c r="A1" s="37" t="s">
        <v>44</v>
      </c>
    </row>
    <row r="2" spans="1:7" x14ac:dyDescent="0.2">
      <c r="A2" s="38"/>
    </row>
    <row r="3" spans="1:7" x14ac:dyDescent="0.2">
      <c r="E3" s="38" t="s">
        <v>105</v>
      </c>
    </row>
    <row r="4" spans="1:7" x14ac:dyDescent="0.2">
      <c r="A4" t="s">
        <v>0</v>
      </c>
      <c r="B4" s="39" t="s">
        <v>96</v>
      </c>
      <c r="C4" s="39" t="s">
        <v>110</v>
      </c>
      <c r="D4" s="39" t="s">
        <v>96</v>
      </c>
      <c r="E4" s="6" t="s">
        <v>26</v>
      </c>
      <c r="F4" s="6" t="s">
        <v>27</v>
      </c>
      <c r="G4" s="6" t="s">
        <v>28</v>
      </c>
    </row>
    <row r="5" spans="1:7" x14ac:dyDescent="0.2">
      <c r="A5" s="11" t="s">
        <v>29</v>
      </c>
      <c r="B5" s="39" t="s">
        <v>108</v>
      </c>
      <c r="C5" s="39" t="s">
        <v>109</v>
      </c>
      <c r="D5" s="39">
        <v>2019</v>
      </c>
      <c r="E5" s="6" t="s">
        <v>30</v>
      </c>
      <c r="F5" s="6" t="s">
        <v>30</v>
      </c>
      <c r="G5" s="6" t="s">
        <v>31</v>
      </c>
    </row>
    <row r="6" spans="1:7" x14ac:dyDescent="0.2">
      <c r="A6" s="12" t="s">
        <v>32</v>
      </c>
      <c r="B6" s="3">
        <v>15397</v>
      </c>
      <c r="C6" s="3">
        <v>14430</v>
      </c>
      <c r="D6" s="3">
        <v>16399</v>
      </c>
      <c r="E6" s="3">
        <f>B6-C6</f>
        <v>967</v>
      </c>
      <c r="F6" s="3">
        <f>B6-D6</f>
        <v>-1002</v>
      </c>
      <c r="G6" s="26">
        <f>F6/D6</f>
        <v>-6.1101286663820968E-2</v>
      </c>
    </row>
    <row r="7" spans="1:7" x14ac:dyDescent="0.2">
      <c r="A7" s="12" t="s">
        <v>33</v>
      </c>
      <c r="B7" s="3">
        <v>14164</v>
      </c>
      <c r="C7" s="3">
        <v>12997</v>
      </c>
      <c r="D7" s="3">
        <v>15890</v>
      </c>
      <c r="E7" s="3">
        <f>B7-C7</f>
        <v>1167</v>
      </c>
      <c r="F7" s="3">
        <f>B7-D7</f>
        <v>-1726</v>
      </c>
      <c r="G7" s="26">
        <f>F7/D7</f>
        <v>-0.10862177470106986</v>
      </c>
    </row>
    <row r="8" spans="1:7" x14ac:dyDescent="0.2">
      <c r="A8" s="12" t="s">
        <v>34</v>
      </c>
      <c r="B8" s="3">
        <v>1233</v>
      </c>
      <c r="C8" s="3">
        <v>1433</v>
      </c>
      <c r="D8" s="3">
        <v>509</v>
      </c>
      <c r="E8" s="3">
        <f>B8-C8</f>
        <v>-200</v>
      </c>
      <c r="F8" s="3">
        <f>B8-D8</f>
        <v>724</v>
      </c>
      <c r="G8" s="26">
        <f>F8/D8</f>
        <v>1.4223968565815324</v>
      </c>
    </row>
    <row r="9" spans="1:7" x14ac:dyDescent="0.2">
      <c r="A9" s="12" t="s">
        <v>35</v>
      </c>
      <c r="B9" s="27">
        <v>8.0080535169188796</v>
      </c>
      <c r="C9" s="27">
        <v>9.9306999306999302</v>
      </c>
      <c r="D9" s="27">
        <v>3.1038477955972925</v>
      </c>
      <c r="E9" s="24">
        <f>B9-C9</f>
        <v>-1.9226464137810506</v>
      </c>
      <c r="F9" s="24">
        <f>B9-D9</f>
        <v>4.9042057213215866</v>
      </c>
      <c r="G9" s="26"/>
    </row>
    <row r="10" spans="1:7" x14ac:dyDescent="0.2">
      <c r="A10" s="12"/>
      <c r="B10" s="3"/>
      <c r="C10" s="3"/>
      <c r="D10" s="3"/>
      <c r="E10" s="24"/>
      <c r="F10" s="24"/>
      <c r="G10" s="25"/>
    </row>
    <row r="11" spans="1:7" x14ac:dyDescent="0.2">
      <c r="A11" s="11" t="s">
        <v>36</v>
      </c>
      <c r="E11" s="38" t="s">
        <v>111</v>
      </c>
      <c r="F11" s="39"/>
      <c r="G11" s="39"/>
    </row>
    <row r="12" spans="1:7" x14ac:dyDescent="0.2">
      <c r="A12" s="11" t="s">
        <v>37</v>
      </c>
      <c r="B12" s="3">
        <v>10210</v>
      </c>
      <c r="C12" s="3">
        <v>10380</v>
      </c>
      <c r="D12" s="3">
        <v>12030</v>
      </c>
      <c r="E12" s="13">
        <f t="shared" ref="E12:E35" si="0">B12-C12</f>
        <v>-170</v>
      </c>
      <c r="F12" s="13">
        <f t="shared" ref="F12:F35" si="1">B12-D12</f>
        <v>-1820</v>
      </c>
      <c r="G12" s="15">
        <f t="shared" ref="G12:G35" si="2">F12/D12</f>
        <v>-0.1512884455527847</v>
      </c>
    </row>
    <row r="13" spans="1:7" x14ac:dyDescent="0.2">
      <c r="A13" t="s">
        <v>1</v>
      </c>
      <c r="B13" s="3">
        <v>9030</v>
      </c>
      <c r="C13" s="3">
        <v>9060</v>
      </c>
      <c r="D13" s="3">
        <v>10750</v>
      </c>
      <c r="E13" s="13">
        <f t="shared" si="0"/>
        <v>-30</v>
      </c>
      <c r="F13" s="13">
        <f t="shared" si="1"/>
        <v>-1720</v>
      </c>
      <c r="G13" s="15">
        <f t="shared" si="2"/>
        <v>-0.16</v>
      </c>
    </row>
    <row r="14" spans="1:7" x14ac:dyDescent="0.2">
      <c r="A14" t="s">
        <v>74</v>
      </c>
      <c r="B14" s="3">
        <v>500</v>
      </c>
      <c r="C14" s="3">
        <v>490</v>
      </c>
      <c r="D14" s="3">
        <v>550</v>
      </c>
      <c r="E14" s="13">
        <f t="shared" si="0"/>
        <v>10</v>
      </c>
      <c r="F14" s="13">
        <f t="shared" si="1"/>
        <v>-50</v>
      </c>
      <c r="G14" s="15">
        <f t="shared" si="2"/>
        <v>-9.0909090909090912E-2</v>
      </c>
    </row>
    <row r="15" spans="1:7" x14ac:dyDescent="0.2">
      <c r="A15" t="s">
        <v>2</v>
      </c>
      <c r="B15" s="3">
        <v>1580</v>
      </c>
      <c r="C15" s="3">
        <v>1580</v>
      </c>
      <c r="D15" s="3">
        <v>1920</v>
      </c>
      <c r="E15" s="13">
        <f t="shared" si="0"/>
        <v>0</v>
      </c>
      <c r="F15" s="13">
        <f t="shared" si="1"/>
        <v>-340</v>
      </c>
      <c r="G15" s="15">
        <f t="shared" si="2"/>
        <v>-0.17708333333333334</v>
      </c>
    </row>
    <row r="16" spans="1:7" x14ac:dyDescent="0.2">
      <c r="A16" t="s">
        <v>3</v>
      </c>
      <c r="B16" s="3">
        <v>1880</v>
      </c>
      <c r="C16" s="3">
        <v>1990</v>
      </c>
      <c r="D16" s="3">
        <v>2190</v>
      </c>
      <c r="E16" s="13">
        <f t="shared" si="0"/>
        <v>-110</v>
      </c>
      <c r="F16" s="13">
        <f t="shared" si="1"/>
        <v>-310</v>
      </c>
      <c r="G16" s="15">
        <f t="shared" si="2"/>
        <v>-0.14155251141552511</v>
      </c>
    </row>
    <row r="17" spans="1:7" x14ac:dyDescent="0.2">
      <c r="A17" t="s">
        <v>4</v>
      </c>
      <c r="B17" s="3">
        <v>330</v>
      </c>
      <c r="C17" s="3">
        <v>430</v>
      </c>
      <c r="D17" s="3">
        <v>380</v>
      </c>
      <c r="E17" s="13">
        <f t="shared" si="0"/>
        <v>-100</v>
      </c>
      <c r="F17" s="13">
        <f t="shared" si="1"/>
        <v>-50</v>
      </c>
      <c r="G17" s="15">
        <f t="shared" si="2"/>
        <v>-0.13157894736842105</v>
      </c>
    </row>
    <row r="18" spans="1:7" x14ac:dyDescent="0.2">
      <c r="A18" t="s">
        <v>5</v>
      </c>
      <c r="B18" s="3">
        <v>1390</v>
      </c>
      <c r="C18" s="3">
        <v>1390</v>
      </c>
      <c r="D18" s="3">
        <v>1570</v>
      </c>
      <c r="E18" s="13">
        <f t="shared" si="0"/>
        <v>0</v>
      </c>
      <c r="F18" s="13">
        <f t="shared" si="1"/>
        <v>-180</v>
      </c>
      <c r="G18" s="15">
        <f t="shared" si="2"/>
        <v>-0.11464968152866242</v>
      </c>
    </row>
    <row r="19" spans="1:7" x14ac:dyDescent="0.2">
      <c r="A19" t="s">
        <v>6</v>
      </c>
      <c r="B19" s="3">
        <v>160</v>
      </c>
      <c r="C19" s="3">
        <v>170</v>
      </c>
      <c r="D19" s="3">
        <v>240</v>
      </c>
      <c r="E19" s="13">
        <f t="shared" si="0"/>
        <v>-10</v>
      </c>
      <c r="F19" s="13">
        <f t="shared" si="1"/>
        <v>-80</v>
      </c>
      <c r="G19" s="15">
        <f t="shared" si="2"/>
        <v>-0.33333333333333331</v>
      </c>
    </row>
    <row r="20" spans="1:7" x14ac:dyDescent="0.2">
      <c r="A20" t="s">
        <v>7</v>
      </c>
      <c r="B20" s="3">
        <v>120</v>
      </c>
      <c r="C20" s="3">
        <v>120</v>
      </c>
      <c r="D20" s="3">
        <v>160</v>
      </c>
      <c r="E20" s="13">
        <f t="shared" si="0"/>
        <v>0</v>
      </c>
      <c r="F20" s="13">
        <f t="shared" si="1"/>
        <v>-40</v>
      </c>
      <c r="G20" s="15">
        <f t="shared" si="2"/>
        <v>-0.25</v>
      </c>
    </row>
    <row r="21" spans="1:7" x14ac:dyDescent="0.2">
      <c r="A21" t="s">
        <v>8</v>
      </c>
      <c r="B21" s="3">
        <v>310</v>
      </c>
      <c r="C21" s="3">
        <v>310</v>
      </c>
      <c r="D21" s="3">
        <v>340</v>
      </c>
      <c r="E21" s="13">
        <f t="shared" si="0"/>
        <v>0</v>
      </c>
      <c r="F21" s="13">
        <f t="shared" si="1"/>
        <v>-30</v>
      </c>
      <c r="G21" s="15">
        <f t="shared" si="2"/>
        <v>-8.8235294117647065E-2</v>
      </c>
    </row>
    <row r="22" spans="1:7" x14ac:dyDescent="0.2">
      <c r="A22" t="s">
        <v>9</v>
      </c>
      <c r="B22" s="3">
        <v>1090</v>
      </c>
      <c r="C22" s="3">
        <v>1080</v>
      </c>
      <c r="D22" s="3">
        <v>1170</v>
      </c>
      <c r="E22" s="13">
        <f t="shared" si="0"/>
        <v>10</v>
      </c>
      <c r="F22" s="13">
        <f t="shared" si="1"/>
        <v>-80</v>
      </c>
      <c r="G22" s="15">
        <f t="shared" si="2"/>
        <v>-6.8376068376068383E-2</v>
      </c>
    </row>
    <row r="23" spans="1:7" x14ac:dyDescent="0.2">
      <c r="A23" t="s">
        <v>10</v>
      </c>
      <c r="B23" s="3">
        <v>1590</v>
      </c>
      <c r="C23" s="3">
        <v>1620</v>
      </c>
      <c r="D23" s="3">
        <v>1710</v>
      </c>
      <c r="E23" s="13">
        <f t="shared" si="0"/>
        <v>-30</v>
      </c>
      <c r="F23" s="13">
        <f t="shared" si="1"/>
        <v>-120</v>
      </c>
      <c r="G23" s="15">
        <f t="shared" si="2"/>
        <v>-7.0175438596491224E-2</v>
      </c>
    </row>
    <row r="24" spans="1:7" x14ac:dyDescent="0.2">
      <c r="A24" t="s">
        <v>11</v>
      </c>
      <c r="B24" s="3">
        <v>1570</v>
      </c>
      <c r="C24" s="3">
        <v>1480</v>
      </c>
      <c r="D24" s="3">
        <v>2290</v>
      </c>
      <c r="E24" s="13">
        <f t="shared" si="0"/>
        <v>90</v>
      </c>
      <c r="F24" s="13">
        <f t="shared" si="1"/>
        <v>-720</v>
      </c>
      <c r="G24" s="15">
        <f t="shared" si="2"/>
        <v>-0.31441048034934499</v>
      </c>
    </row>
    <row r="25" spans="1:7" x14ac:dyDescent="0.2">
      <c r="A25" t="s">
        <v>56</v>
      </c>
      <c r="B25" s="3">
        <v>230</v>
      </c>
      <c r="C25" s="3">
        <v>220</v>
      </c>
      <c r="D25" s="3">
        <v>320</v>
      </c>
      <c r="E25" s="13">
        <f t="shared" si="0"/>
        <v>10</v>
      </c>
      <c r="F25" s="13">
        <f t="shared" si="1"/>
        <v>-90</v>
      </c>
      <c r="G25" s="15">
        <f t="shared" si="2"/>
        <v>-0.28125</v>
      </c>
    </row>
    <row r="26" spans="1:7" x14ac:dyDescent="0.2">
      <c r="A26" t="s">
        <v>57</v>
      </c>
      <c r="B26" s="3">
        <v>1340</v>
      </c>
      <c r="C26" s="3">
        <v>1260</v>
      </c>
      <c r="D26" s="3">
        <v>1970</v>
      </c>
      <c r="E26" s="13">
        <f t="shared" si="0"/>
        <v>80</v>
      </c>
      <c r="F26" s="13">
        <f t="shared" si="1"/>
        <v>-630</v>
      </c>
      <c r="G26" s="15">
        <f t="shared" si="2"/>
        <v>-0.31979695431472083</v>
      </c>
    </row>
    <row r="27" spans="1:7" x14ac:dyDescent="0.2">
      <c r="A27" t="s">
        <v>58</v>
      </c>
      <c r="B27" s="3">
        <v>340</v>
      </c>
      <c r="C27" s="3">
        <v>330</v>
      </c>
      <c r="D27" s="3">
        <v>480</v>
      </c>
      <c r="E27" s="13">
        <f t="shared" si="0"/>
        <v>10</v>
      </c>
      <c r="F27" s="13">
        <f t="shared" si="1"/>
        <v>-140</v>
      </c>
      <c r="G27" s="15">
        <f t="shared" si="2"/>
        <v>-0.29166666666666669</v>
      </c>
    </row>
    <row r="28" spans="1:7" x14ac:dyDescent="0.2">
      <c r="A28" t="s">
        <v>59</v>
      </c>
      <c r="B28" s="3">
        <v>1000</v>
      </c>
      <c r="C28" s="3">
        <v>930</v>
      </c>
      <c r="D28" s="3">
        <v>1490</v>
      </c>
      <c r="E28" s="13">
        <f t="shared" si="0"/>
        <v>70</v>
      </c>
      <c r="F28" s="13">
        <f t="shared" si="1"/>
        <v>-490</v>
      </c>
      <c r="G28" s="15">
        <f t="shared" si="2"/>
        <v>-0.32885906040268459</v>
      </c>
    </row>
    <row r="29" spans="1:7" x14ac:dyDescent="0.2">
      <c r="A29" t="s">
        <v>13</v>
      </c>
      <c r="B29" s="3">
        <v>390</v>
      </c>
      <c r="C29" s="3">
        <v>390</v>
      </c>
      <c r="D29" s="3">
        <v>420</v>
      </c>
      <c r="E29" s="13">
        <f t="shared" si="0"/>
        <v>0</v>
      </c>
      <c r="F29" s="13">
        <f t="shared" si="1"/>
        <v>-30</v>
      </c>
      <c r="G29" s="15">
        <f t="shared" si="2"/>
        <v>-7.1428571428571425E-2</v>
      </c>
    </row>
    <row r="30" spans="1:7" x14ac:dyDescent="0.2">
      <c r="A30" t="s">
        <v>14</v>
      </c>
      <c r="B30" s="3">
        <v>1180</v>
      </c>
      <c r="C30" s="3">
        <v>1320</v>
      </c>
      <c r="D30" s="3">
        <v>1280</v>
      </c>
      <c r="E30" s="13">
        <f t="shared" si="0"/>
        <v>-140</v>
      </c>
      <c r="F30" s="13">
        <f t="shared" si="1"/>
        <v>-100</v>
      </c>
      <c r="G30" s="15">
        <f t="shared" si="2"/>
        <v>-7.8125E-2</v>
      </c>
    </row>
    <row r="31" spans="1:7" x14ac:dyDescent="0.2">
      <c r="A31" t="s">
        <v>15</v>
      </c>
      <c r="B31" s="3">
        <v>150</v>
      </c>
      <c r="C31" s="3">
        <v>160</v>
      </c>
      <c r="D31" s="3">
        <v>150</v>
      </c>
      <c r="E31" s="13">
        <f t="shared" si="0"/>
        <v>-10</v>
      </c>
      <c r="F31" s="13">
        <f t="shared" si="1"/>
        <v>0</v>
      </c>
      <c r="G31" s="15">
        <f t="shared" si="2"/>
        <v>0</v>
      </c>
    </row>
    <row r="32" spans="1:7" x14ac:dyDescent="0.2">
      <c r="A32" t="s">
        <v>16</v>
      </c>
      <c r="B32" s="3">
        <v>110</v>
      </c>
      <c r="C32" s="3">
        <v>110</v>
      </c>
      <c r="D32" s="3">
        <v>120</v>
      </c>
      <c r="E32" s="13">
        <f t="shared" si="0"/>
        <v>0</v>
      </c>
      <c r="F32" s="13">
        <f t="shared" si="1"/>
        <v>-10</v>
      </c>
      <c r="G32" s="15">
        <f t="shared" si="2"/>
        <v>-8.3333333333333329E-2</v>
      </c>
    </row>
    <row r="33" spans="1:7" x14ac:dyDescent="0.2">
      <c r="A33" t="s">
        <v>17</v>
      </c>
      <c r="B33" s="3">
        <v>920</v>
      </c>
      <c r="C33" s="3">
        <v>1050</v>
      </c>
      <c r="D33" s="3">
        <v>1010</v>
      </c>
      <c r="E33" s="13">
        <f t="shared" si="0"/>
        <v>-130</v>
      </c>
      <c r="F33" s="13">
        <f t="shared" si="1"/>
        <v>-90</v>
      </c>
      <c r="G33" s="15">
        <f t="shared" si="2"/>
        <v>-8.9108910891089105E-2</v>
      </c>
    </row>
    <row r="34" spans="1:7" x14ac:dyDescent="0.2">
      <c r="A34" t="s">
        <v>21</v>
      </c>
      <c r="B34" s="3">
        <v>440</v>
      </c>
      <c r="C34" s="3">
        <v>580</v>
      </c>
      <c r="D34" s="3">
        <v>470</v>
      </c>
      <c r="E34" s="13">
        <f t="shared" si="0"/>
        <v>-140</v>
      </c>
      <c r="F34" s="13">
        <f t="shared" si="1"/>
        <v>-30</v>
      </c>
      <c r="G34" s="15">
        <f t="shared" si="2"/>
        <v>-6.3829787234042548E-2</v>
      </c>
    </row>
    <row r="35" spans="1:7" x14ac:dyDescent="0.2">
      <c r="A35" s="13" t="s">
        <v>54</v>
      </c>
      <c r="B35" s="3">
        <v>480</v>
      </c>
      <c r="C35" s="3">
        <v>470</v>
      </c>
      <c r="D35" s="3">
        <v>540</v>
      </c>
      <c r="E35" s="13">
        <f t="shared" si="0"/>
        <v>10</v>
      </c>
      <c r="F35" s="13">
        <f t="shared" si="1"/>
        <v>-60</v>
      </c>
      <c r="G35" s="15">
        <f t="shared" si="2"/>
        <v>-0.1111111111111111</v>
      </c>
    </row>
    <row r="36" spans="1:7" x14ac:dyDescent="0.2">
      <c r="B36" s="3"/>
      <c r="C36" s="3"/>
      <c r="D36" s="3"/>
    </row>
    <row r="37" spans="1:7" x14ac:dyDescent="0.2">
      <c r="A37" s="1" t="s">
        <v>39</v>
      </c>
    </row>
    <row r="38" spans="1:7" x14ac:dyDescent="0.2">
      <c r="A38" s="1" t="s">
        <v>40</v>
      </c>
    </row>
    <row r="40" spans="1:7" x14ac:dyDescent="0.2">
      <c r="A40" t="s">
        <v>22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36"/>
  <sheetViews>
    <sheetView workbookViewId="0"/>
  </sheetViews>
  <sheetFormatPr defaultRowHeight="12.75" x14ac:dyDescent="0.2"/>
  <cols>
    <col min="1" max="1" width="41.140625" customWidth="1"/>
    <col min="5" max="5" width="12" customWidth="1"/>
    <col min="6" max="6" width="10.5703125" customWidth="1"/>
    <col min="7" max="7" width="11.7109375" customWidth="1"/>
  </cols>
  <sheetData>
    <row r="1" spans="1:7" x14ac:dyDescent="0.2">
      <c r="A1" s="37" t="s">
        <v>45</v>
      </c>
    </row>
    <row r="2" spans="1:7" x14ac:dyDescent="0.2">
      <c r="A2" s="38"/>
    </row>
    <row r="3" spans="1:7" x14ac:dyDescent="0.2">
      <c r="E3" s="38" t="s">
        <v>105</v>
      </c>
    </row>
    <row r="4" spans="1:7" x14ac:dyDescent="0.2">
      <c r="A4" t="s">
        <v>0</v>
      </c>
      <c r="B4" s="39" t="s">
        <v>96</v>
      </c>
      <c r="C4" s="39" t="s">
        <v>110</v>
      </c>
      <c r="D4" s="39" t="s">
        <v>96</v>
      </c>
      <c r="E4" s="6" t="s">
        <v>26</v>
      </c>
      <c r="F4" s="6" t="s">
        <v>27</v>
      </c>
      <c r="G4" s="6" t="s">
        <v>28</v>
      </c>
    </row>
    <row r="5" spans="1:7" x14ac:dyDescent="0.2">
      <c r="A5" s="11" t="s">
        <v>29</v>
      </c>
      <c r="B5" s="39" t="s">
        <v>108</v>
      </c>
      <c r="C5" s="39" t="s">
        <v>109</v>
      </c>
      <c r="D5" s="39">
        <v>2019</v>
      </c>
      <c r="E5" s="6" t="s">
        <v>30</v>
      </c>
      <c r="F5" s="6" t="s">
        <v>30</v>
      </c>
      <c r="G5" s="6" t="s">
        <v>31</v>
      </c>
    </row>
    <row r="6" spans="1:7" x14ac:dyDescent="0.2">
      <c r="A6" s="12" t="s">
        <v>32</v>
      </c>
      <c r="B6" s="3">
        <v>951</v>
      </c>
      <c r="C6" s="3">
        <v>980</v>
      </c>
      <c r="D6" s="3">
        <v>994</v>
      </c>
      <c r="E6" s="3">
        <f>B6-C6</f>
        <v>-29</v>
      </c>
      <c r="F6" s="3">
        <f>B6-D6</f>
        <v>-43</v>
      </c>
      <c r="G6" s="26">
        <f>F6/D6</f>
        <v>-4.3259557344064385E-2</v>
      </c>
    </row>
    <row r="7" spans="1:7" x14ac:dyDescent="0.2">
      <c r="A7" s="12" t="s">
        <v>33</v>
      </c>
      <c r="B7" s="3">
        <v>879</v>
      </c>
      <c r="C7" s="3">
        <v>896</v>
      </c>
      <c r="D7" s="3">
        <v>961</v>
      </c>
      <c r="E7" s="3">
        <f>B7-C7</f>
        <v>-17</v>
      </c>
      <c r="F7" s="3">
        <f>B7-D7</f>
        <v>-82</v>
      </c>
      <c r="G7" s="26">
        <f>F7/D7</f>
        <v>-8.5327783558792919E-2</v>
      </c>
    </row>
    <row r="8" spans="1:7" x14ac:dyDescent="0.2">
      <c r="A8" s="12" t="s">
        <v>34</v>
      </c>
      <c r="B8" s="3">
        <v>72</v>
      </c>
      <c r="C8" s="3">
        <v>84</v>
      </c>
      <c r="D8" s="3">
        <v>33</v>
      </c>
      <c r="E8" s="3">
        <f>B8-C8</f>
        <v>-12</v>
      </c>
      <c r="F8" s="3">
        <f>B8-D8</f>
        <v>39</v>
      </c>
      <c r="G8" s="26">
        <f>F8/D8</f>
        <v>1.1818181818181819</v>
      </c>
    </row>
    <row r="9" spans="1:7" x14ac:dyDescent="0.2">
      <c r="A9" s="12" t="s">
        <v>35</v>
      </c>
      <c r="B9" s="27">
        <v>7.5709779179810726</v>
      </c>
      <c r="C9" s="27">
        <v>8.5714285714285712</v>
      </c>
      <c r="D9" s="27">
        <v>3.3199195171026159</v>
      </c>
      <c r="E9" s="24">
        <f>B9-C9</f>
        <v>-1.0004506534474986</v>
      </c>
      <c r="F9" s="24">
        <f>B9-D9</f>
        <v>4.2510584008784562</v>
      </c>
      <c r="G9" s="26"/>
    </row>
    <row r="10" spans="1:7" x14ac:dyDescent="0.2">
      <c r="A10" s="12"/>
      <c r="B10" s="3"/>
      <c r="C10" s="3"/>
      <c r="D10" s="3"/>
      <c r="E10" s="24"/>
      <c r="F10" s="24"/>
      <c r="G10" s="25"/>
    </row>
    <row r="11" spans="1:7" x14ac:dyDescent="0.2">
      <c r="A11" s="11" t="s">
        <v>36</v>
      </c>
      <c r="E11" s="38" t="s">
        <v>111</v>
      </c>
      <c r="F11" s="39"/>
      <c r="G11" s="39"/>
    </row>
    <row r="12" spans="1:7" x14ac:dyDescent="0.2">
      <c r="A12" s="11" t="s">
        <v>37</v>
      </c>
      <c r="B12" s="3">
        <v>875</v>
      </c>
      <c r="C12" s="3">
        <v>895</v>
      </c>
      <c r="D12" s="3">
        <v>960</v>
      </c>
      <c r="E12" s="13">
        <f t="shared" ref="E12:E20" si="0">B12-C12</f>
        <v>-20</v>
      </c>
      <c r="F12" s="13">
        <f t="shared" ref="F12:F20" si="1">B12-D12</f>
        <v>-85</v>
      </c>
      <c r="G12" s="15">
        <f t="shared" ref="G12:G20" si="2">F12/D12</f>
        <v>-8.8541666666666671E-2</v>
      </c>
    </row>
    <row r="13" spans="1:7" x14ac:dyDescent="0.2">
      <c r="A13" t="s">
        <v>1</v>
      </c>
      <c r="B13" s="3">
        <v>575</v>
      </c>
      <c r="C13" s="3">
        <v>570</v>
      </c>
      <c r="D13" s="3">
        <v>615</v>
      </c>
      <c r="E13" s="13">
        <f t="shared" si="0"/>
        <v>5</v>
      </c>
      <c r="F13" s="13">
        <f t="shared" si="1"/>
        <v>-40</v>
      </c>
      <c r="G13" s="15">
        <f t="shared" si="2"/>
        <v>-6.5040650406504072E-2</v>
      </c>
    </row>
    <row r="14" spans="1:7" x14ac:dyDescent="0.2">
      <c r="A14" t="s">
        <v>3</v>
      </c>
      <c r="B14" s="3">
        <v>290</v>
      </c>
      <c r="C14" s="3">
        <v>290</v>
      </c>
      <c r="D14" s="3">
        <v>245</v>
      </c>
      <c r="E14" s="13">
        <f t="shared" si="0"/>
        <v>0</v>
      </c>
      <c r="F14" s="13">
        <f t="shared" si="1"/>
        <v>45</v>
      </c>
      <c r="G14" s="15">
        <f t="shared" si="2"/>
        <v>0.18367346938775511</v>
      </c>
    </row>
    <row r="15" spans="1:7" x14ac:dyDescent="0.2">
      <c r="A15" t="s">
        <v>5</v>
      </c>
      <c r="B15" s="3">
        <v>125</v>
      </c>
      <c r="C15" s="3">
        <v>125</v>
      </c>
      <c r="D15" s="3">
        <v>95</v>
      </c>
      <c r="E15" s="13">
        <f t="shared" si="0"/>
        <v>0</v>
      </c>
      <c r="F15" s="13">
        <f t="shared" si="1"/>
        <v>30</v>
      </c>
      <c r="G15" s="15">
        <f t="shared" si="2"/>
        <v>0.31578947368421051</v>
      </c>
    </row>
    <row r="16" spans="1:7" x14ac:dyDescent="0.2">
      <c r="A16" t="s">
        <v>11</v>
      </c>
      <c r="B16" s="3">
        <v>90</v>
      </c>
      <c r="C16" s="3">
        <v>85</v>
      </c>
      <c r="D16" s="3">
        <v>130</v>
      </c>
      <c r="E16" s="13">
        <f t="shared" si="0"/>
        <v>5</v>
      </c>
      <c r="F16" s="13">
        <f t="shared" si="1"/>
        <v>-40</v>
      </c>
      <c r="G16" s="15">
        <f t="shared" si="2"/>
        <v>-0.30769230769230771</v>
      </c>
    </row>
    <row r="17" spans="1:7" x14ac:dyDescent="0.2">
      <c r="A17" t="s">
        <v>14</v>
      </c>
      <c r="B17" s="3">
        <v>300</v>
      </c>
      <c r="C17" s="3">
        <v>325</v>
      </c>
      <c r="D17" s="3">
        <v>345</v>
      </c>
      <c r="E17" s="13">
        <f t="shared" si="0"/>
        <v>-25</v>
      </c>
      <c r="F17" s="13">
        <f t="shared" si="1"/>
        <v>-45</v>
      </c>
      <c r="G17" s="15">
        <f t="shared" si="2"/>
        <v>-0.13043478260869565</v>
      </c>
    </row>
    <row r="18" spans="1:7" x14ac:dyDescent="0.2">
      <c r="A18" t="s">
        <v>15</v>
      </c>
      <c r="B18" s="3">
        <v>120</v>
      </c>
      <c r="C18" s="3">
        <v>120</v>
      </c>
      <c r="D18" s="3">
        <v>125</v>
      </c>
      <c r="E18" s="13">
        <f t="shared" si="0"/>
        <v>0</v>
      </c>
      <c r="F18" s="13">
        <f t="shared" si="1"/>
        <v>-5</v>
      </c>
      <c r="G18" s="15">
        <f t="shared" si="2"/>
        <v>-0.04</v>
      </c>
    </row>
    <row r="19" spans="1:7" x14ac:dyDescent="0.2">
      <c r="A19" t="s">
        <v>16</v>
      </c>
      <c r="B19" s="3">
        <v>40</v>
      </c>
      <c r="C19" s="3">
        <v>40</v>
      </c>
      <c r="D19" s="3">
        <v>60</v>
      </c>
      <c r="E19" s="13">
        <f t="shared" si="0"/>
        <v>0</v>
      </c>
      <c r="F19" s="13">
        <f t="shared" si="1"/>
        <v>-20</v>
      </c>
      <c r="G19" s="15">
        <f t="shared" si="2"/>
        <v>-0.33333333333333331</v>
      </c>
    </row>
    <row r="20" spans="1:7" x14ac:dyDescent="0.2">
      <c r="A20" t="s">
        <v>17</v>
      </c>
      <c r="B20" s="3">
        <v>140</v>
      </c>
      <c r="C20" s="3">
        <v>165</v>
      </c>
      <c r="D20" s="3">
        <v>160</v>
      </c>
      <c r="E20" s="13">
        <f t="shared" si="0"/>
        <v>-25</v>
      </c>
      <c r="F20" s="13">
        <f t="shared" si="1"/>
        <v>-20</v>
      </c>
      <c r="G20" s="15">
        <f t="shared" si="2"/>
        <v>-0.125</v>
      </c>
    </row>
    <row r="21" spans="1:7" x14ac:dyDescent="0.2">
      <c r="B21" s="3"/>
      <c r="C21" s="3"/>
      <c r="D21" s="3"/>
      <c r="G21" s="25"/>
    </row>
    <row r="22" spans="1:7" x14ac:dyDescent="0.2">
      <c r="A22" s="1" t="s">
        <v>39</v>
      </c>
      <c r="B22" s="3"/>
      <c r="C22" s="3"/>
      <c r="D22" s="3"/>
      <c r="G22" s="25"/>
    </row>
    <row r="23" spans="1:7" x14ac:dyDescent="0.2">
      <c r="A23" s="1" t="s">
        <v>40</v>
      </c>
      <c r="B23" s="3"/>
      <c r="C23" s="3"/>
      <c r="D23" s="3"/>
      <c r="G23" s="25"/>
    </row>
    <row r="24" spans="1:7" x14ac:dyDescent="0.2">
      <c r="B24" s="3"/>
      <c r="C24" s="3"/>
      <c r="D24" s="3"/>
      <c r="G24" s="25"/>
    </row>
    <row r="25" spans="1:7" x14ac:dyDescent="0.2">
      <c r="A25" t="s">
        <v>22</v>
      </c>
      <c r="B25" s="3"/>
      <c r="C25" s="3"/>
      <c r="D25" s="3"/>
      <c r="G25" s="25"/>
    </row>
    <row r="26" spans="1:7" x14ac:dyDescent="0.2">
      <c r="B26" s="3"/>
      <c r="C26" s="3"/>
      <c r="D26" s="3"/>
      <c r="G26" s="25"/>
    </row>
    <row r="27" spans="1:7" x14ac:dyDescent="0.2">
      <c r="B27" s="3"/>
      <c r="C27" s="3"/>
      <c r="D27" s="3"/>
      <c r="G27" s="25"/>
    </row>
    <row r="28" spans="1:7" x14ac:dyDescent="0.2">
      <c r="B28" s="3"/>
      <c r="C28" s="3"/>
      <c r="D28" s="3"/>
      <c r="G28" s="25"/>
    </row>
    <row r="29" spans="1:7" x14ac:dyDescent="0.2">
      <c r="B29" s="3"/>
      <c r="C29" s="3"/>
      <c r="D29" s="3"/>
      <c r="G29" s="25"/>
    </row>
    <row r="30" spans="1:7" x14ac:dyDescent="0.2">
      <c r="B30" s="3"/>
      <c r="C30" s="3"/>
      <c r="D30" s="3"/>
      <c r="G30" s="25"/>
    </row>
    <row r="31" spans="1:7" x14ac:dyDescent="0.2">
      <c r="B31" s="3"/>
      <c r="C31" s="3"/>
      <c r="D31" s="3"/>
      <c r="G31" s="25"/>
    </row>
    <row r="32" spans="1:7" x14ac:dyDescent="0.2">
      <c r="B32" s="3"/>
      <c r="C32" s="3"/>
      <c r="D32" s="3"/>
      <c r="G32" s="25"/>
    </row>
    <row r="33" spans="2:7" x14ac:dyDescent="0.2">
      <c r="B33" s="3"/>
      <c r="C33" s="3"/>
      <c r="D33" s="3"/>
      <c r="G33" s="25"/>
    </row>
    <row r="34" spans="2:7" x14ac:dyDescent="0.2">
      <c r="B34" s="3"/>
      <c r="C34" s="3"/>
      <c r="D34" s="3"/>
    </row>
    <row r="35" spans="2:7" x14ac:dyDescent="0.2">
      <c r="B35" s="3"/>
      <c r="C35" s="3"/>
      <c r="D35" s="3"/>
    </row>
    <row r="36" spans="2:7" x14ac:dyDescent="0.2">
      <c r="B36" s="3"/>
      <c r="C36" s="3"/>
      <c r="D36" s="3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G42"/>
  <sheetViews>
    <sheetView zoomScaleNormal="100" workbookViewId="0"/>
  </sheetViews>
  <sheetFormatPr defaultRowHeight="12.75" x14ac:dyDescent="0.2"/>
  <cols>
    <col min="1" max="1" width="41.140625" customWidth="1"/>
    <col min="5" max="5" width="12" customWidth="1"/>
    <col min="6" max="6" width="10.5703125" customWidth="1"/>
    <col min="7" max="7" width="11.7109375" customWidth="1"/>
  </cols>
  <sheetData>
    <row r="1" spans="1:7" x14ac:dyDescent="0.2">
      <c r="A1" s="37" t="s">
        <v>46</v>
      </c>
    </row>
    <row r="2" spans="1:7" x14ac:dyDescent="0.2">
      <c r="A2" s="38"/>
    </row>
    <row r="3" spans="1:7" x14ac:dyDescent="0.2">
      <c r="E3" s="38" t="s">
        <v>105</v>
      </c>
    </row>
    <row r="4" spans="1:7" x14ac:dyDescent="0.2">
      <c r="A4" t="s">
        <v>0</v>
      </c>
      <c r="B4" s="39" t="s">
        <v>96</v>
      </c>
      <c r="C4" s="39" t="s">
        <v>110</v>
      </c>
      <c r="D4" s="39" t="s">
        <v>96</v>
      </c>
      <c r="E4" s="6" t="s">
        <v>26</v>
      </c>
      <c r="F4" s="6" t="s">
        <v>27</v>
      </c>
      <c r="G4" s="6" t="s">
        <v>28</v>
      </c>
    </row>
    <row r="5" spans="1:7" x14ac:dyDescent="0.2">
      <c r="A5" s="11" t="s">
        <v>29</v>
      </c>
      <c r="B5" s="39" t="s">
        <v>108</v>
      </c>
      <c r="C5" s="39" t="s">
        <v>109</v>
      </c>
      <c r="D5" s="39">
        <v>2019</v>
      </c>
      <c r="E5" s="6" t="s">
        <v>30</v>
      </c>
      <c r="F5" s="6" t="s">
        <v>30</v>
      </c>
      <c r="G5" s="6" t="s">
        <v>31</v>
      </c>
    </row>
    <row r="6" spans="1:7" x14ac:dyDescent="0.2">
      <c r="A6" s="12" t="s">
        <v>32</v>
      </c>
      <c r="B6" s="45">
        <v>17856</v>
      </c>
      <c r="C6" s="45">
        <v>16099</v>
      </c>
      <c r="D6" s="45">
        <v>18388</v>
      </c>
      <c r="E6" s="3">
        <f>B6-C6</f>
        <v>1757</v>
      </c>
      <c r="F6" s="3">
        <f>B6-D6</f>
        <v>-532</v>
      </c>
      <c r="G6" s="26">
        <f>F6/D6</f>
        <v>-2.8931912116597781E-2</v>
      </c>
    </row>
    <row r="7" spans="1:7" x14ac:dyDescent="0.2">
      <c r="A7" s="12" t="s">
        <v>33</v>
      </c>
      <c r="B7" s="45">
        <v>16622</v>
      </c>
      <c r="C7" s="45">
        <v>14599</v>
      </c>
      <c r="D7" s="45">
        <v>17853</v>
      </c>
      <c r="E7" s="3">
        <f>B7-C7</f>
        <v>2023</v>
      </c>
      <c r="F7" s="3">
        <f>B7-D7</f>
        <v>-1231</v>
      </c>
      <c r="G7" s="26">
        <f>F7/D7</f>
        <v>-6.8951996863272275E-2</v>
      </c>
    </row>
    <row r="8" spans="1:7" x14ac:dyDescent="0.2">
      <c r="A8" s="12" t="s">
        <v>34</v>
      </c>
      <c r="B8" s="45">
        <v>1234</v>
      </c>
      <c r="C8" s="45">
        <v>1500</v>
      </c>
      <c r="D8" s="45">
        <v>535</v>
      </c>
      <c r="E8" s="3">
        <f>B8-C8</f>
        <v>-266</v>
      </c>
      <c r="F8" s="3">
        <f>B8-D8</f>
        <v>699</v>
      </c>
      <c r="G8" s="26">
        <f>F8/D8</f>
        <v>1.3065420560747663</v>
      </c>
    </row>
    <row r="9" spans="1:7" x14ac:dyDescent="0.2">
      <c r="A9" s="12" t="s">
        <v>35</v>
      </c>
      <c r="B9" s="46">
        <v>6.9108422939068097</v>
      </c>
      <c r="C9" s="46">
        <v>9.3173489036586119</v>
      </c>
      <c r="D9" s="46">
        <v>2.9095061996954534</v>
      </c>
      <c r="E9" s="24">
        <f>B9-C9</f>
        <v>-2.4065066097518022</v>
      </c>
      <c r="F9" s="24">
        <f>B9-D9</f>
        <v>4.0013360942113563</v>
      </c>
      <c r="G9" s="26"/>
    </row>
    <row r="10" spans="1:7" x14ac:dyDescent="0.2">
      <c r="A10" s="12"/>
      <c r="B10" s="45"/>
      <c r="C10" s="45"/>
      <c r="D10" s="45"/>
      <c r="E10" s="24"/>
      <c r="F10" s="24"/>
      <c r="G10" s="25"/>
    </row>
    <row r="11" spans="1:7" x14ac:dyDescent="0.2">
      <c r="A11" s="11" t="s">
        <v>36</v>
      </c>
      <c r="B11" s="47"/>
      <c r="C11" s="47"/>
      <c r="D11" s="47"/>
      <c r="E11" s="38" t="s">
        <v>111</v>
      </c>
      <c r="F11" s="39"/>
      <c r="G11" s="39"/>
    </row>
    <row r="12" spans="1:7" x14ac:dyDescent="0.2">
      <c r="A12" s="11" t="s">
        <v>37</v>
      </c>
      <c r="B12" s="45">
        <v>9420</v>
      </c>
      <c r="C12" s="45">
        <v>9610</v>
      </c>
      <c r="D12" s="45">
        <v>10360</v>
      </c>
      <c r="E12" s="13">
        <f t="shared" ref="E12:E37" si="0">B12-C12</f>
        <v>-190</v>
      </c>
      <c r="F12" s="13">
        <f t="shared" ref="F12:F37" si="1">B12-D12</f>
        <v>-940</v>
      </c>
      <c r="G12" s="15">
        <f t="shared" ref="G12:G37" si="2">F12/D12</f>
        <v>-9.0733590733590733E-2</v>
      </c>
    </row>
    <row r="13" spans="1:7" x14ac:dyDescent="0.2">
      <c r="A13" t="s">
        <v>1</v>
      </c>
      <c r="B13" s="45">
        <v>7720</v>
      </c>
      <c r="C13" s="45">
        <v>7720</v>
      </c>
      <c r="D13" s="45">
        <v>8530</v>
      </c>
      <c r="E13" s="13">
        <f t="shared" si="0"/>
        <v>0</v>
      </c>
      <c r="F13" s="13">
        <f t="shared" si="1"/>
        <v>-810</v>
      </c>
      <c r="G13" s="15">
        <f t="shared" si="2"/>
        <v>-9.495896834701055E-2</v>
      </c>
    </row>
    <row r="14" spans="1:7" x14ac:dyDescent="0.2">
      <c r="A14" t="s">
        <v>102</v>
      </c>
      <c r="B14" s="45">
        <v>340</v>
      </c>
      <c r="C14" s="45">
        <v>330</v>
      </c>
      <c r="D14" s="45">
        <v>480</v>
      </c>
      <c r="E14" s="13">
        <f t="shared" ref="E14" si="3">B14-C14</f>
        <v>10</v>
      </c>
      <c r="F14" s="13">
        <f t="shared" ref="F14" si="4">B14-D14</f>
        <v>-140</v>
      </c>
      <c r="G14" s="15">
        <f t="shared" ref="G14" si="5">F14/D14</f>
        <v>-0.29166666666666669</v>
      </c>
    </row>
    <row r="15" spans="1:7" x14ac:dyDescent="0.2">
      <c r="A15" t="s">
        <v>103</v>
      </c>
      <c r="B15" s="45">
        <v>60</v>
      </c>
      <c r="C15" s="45">
        <v>50</v>
      </c>
      <c r="D15" s="45">
        <v>80</v>
      </c>
      <c r="E15" s="13">
        <f t="shared" si="0"/>
        <v>10</v>
      </c>
      <c r="F15" s="13">
        <f t="shared" si="1"/>
        <v>-20</v>
      </c>
      <c r="G15" s="15">
        <f t="shared" si="2"/>
        <v>-0.25</v>
      </c>
    </row>
    <row r="16" spans="1:7" x14ac:dyDescent="0.2">
      <c r="A16" t="s">
        <v>104</v>
      </c>
      <c r="B16" s="45">
        <v>280</v>
      </c>
      <c r="C16" s="45">
        <v>280</v>
      </c>
      <c r="D16" s="45">
        <v>400</v>
      </c>
      <c r="E16" s="13">
        <f t="shared" si="0"/>
        <v>0</v>
      </c>
      <c r="F16" s="13">
        <f t="shared" si="1"/>
        <v>-120</v>
      </c>
      <c r="G16" s="15">
        <f t="shared" si="2"/>
        <v>-0.3</v>
      </c>
    </row>
    <row r="17" spans="1:7" x14ac:dyDescent="0.2">
      <c r="A17" t="s">
        <v>2</v>
      </c>
      <c r="B17" s="45">
        <v>570</v>
      </c>
      <c r="C17" s="45">
        <v>580</v>
      </c>
      <c r="D17" s="45">
        <v>610</v>
      </c>
      <c r="E17" s="13">
        <f t="shared" si="0"/>
        <v>-10</v>
      </c>
      <c r="F17" s="13">
        <f t="shared" si="1"/>
        <v>-40</v>
      </c>
      <c r="G17" s="15">
        <f t="shared" si="2"/>
        <v>-6.5573770491803282E-2</v>
      </c>
    </row>
    <row r="18" spans="1:7" x14ac:dyDescent="0.2">
      <c r="A18" t="s">
        <v>3</v>
      </c>
      <c r="B18" s="45">
        <v>2100</v>
      </c>
      <c r="C18" s="45">
        <v>2100</v>
      </c>
      <c r="D18" s="45">
        <v>2120</v>
      </c>
      <c r="E18" s="13">
        <f t="shared" si="0"/>
        <v>0</v>
      </c>
      <c r="F18" s="13">
        <f t="shared" si="1"/>
        <v>-20</v>
      </c>
      <c r="G18" s="15">
        <f t="shared" si="2"/>
        <v>-9.433962264150943E-3</v>
      </c>
    </row>
    <row r="19" spans="1:7" x14ac:dyDescent="0.2">
      <c r="A19" t="s">
        <v>4</v>
      </c>
      <c r="B19" s="45">
        <v>150</v>
      </c>
      <c r="C19" s="45">
        <v>150</v>
      </c>
      <c r="D19" s="45">
        <v>160</v>
      </c>
      <c r="E19" s="13">
        <f t="shared" si="0"/>
        <v>0</v>
      </c>
      <c r="F19" s="13">
        <f t="shared" si="1"/>
        <v>-10</v>
      </c>
      <c r="G19" s="15">
        <f t="shared" si="2"/>
        <v>-6.25E-2</v>
      </c>
    </row>
    <row r="20" spans="1:7" x14ac:dyDescent="0.2">
      <c r="A20" t="s">
        <v>5</v>
      </c>
      <c r="B20" s="45">
        <v>1700</v>
      </c>
      <c r="C20" s="45">
        <v>1700</v>
      </c>
      <c r="D20" s="45">
        <v>1720</v>
      </c>
      <c r="E20" s="13">
        <f t="shared" si="0"/>
        <v>0</v>
      </c>
      <c r="F20" s="13">
        <f t="shared" si="1"/>
        <v>-20</v>
      </c>
      <c r="G20" s="15">
        <f t="shared" si="2"/>
        <v>-1.1627906976744186E-2</v>
      </c>
    </row>
    <row r="21" spans="1:7" x14ac:dyDescent="0.2">
      <c r="A21" t="s">
        <v>6</v>
      </c>
      <c r="B21" s="45">
        <v>250</v>
      </c>
      <c r="C21" s="45">
        <v>250</v>
      </c>
      <c r="D21" s="45">
        <v>240</v>
      </c>
      <c r="E21" s="13">
        <f t="shared" si="0"/>
        <v>0</v>
      </c>
      <c r="F21" s="13">
        <f t="shared" si="1"/>
        <v>10</v>
      </c>
      <c r="G21" s="15">
        <f t="shared" si="2"/>
        <v>4.1666666666666664E-2</v>
      </c>
    </row>
    <row r="22" spans="1:7" x14ac:dyDescent="0.2">
      <c r="A22" t="s">
        <v>7</v>
      </c>
      <c r="B22" s="45">
        <v>210</v>
      </c>
      <c r="C22" s="45">
        <v>210</v>
      </c>
      <c r="D22" s="45">
        <v>170</v>
      </c>
      <c r="E22" s="13">
        <f t="shared" si="0"/>
        <v>0</v>
      </c>
      <c r="F22" s="13">
        <f t="shared" si="1"/>
        <v>40</v>
      </c>
      <c r="G22" s="15">
        <f t="shared" si="2"/>
        <v>0.23529411764705882</v>
      </c>
    </row>
    <row r="23" spans="1:7" x14ac:dyDescent="0.2">
      <c r="A23" t="s">
        <v>8</v>
      </c>
      <c r="B23" s="45">
        <v>310</v>
      </c>
      <c r="C23" s="45">
        <v>320</v>
      </c>
      <c r="D23" s="45">
        <v>350</v>
      </c>
      <c r="E23" s="13">
        <f t="shared" si="0"/>
        <v>-10</v>
      </c>
      <c r="F23" s="13">
        <f t="shared" si="1"/>
        <v>-40</v>
      </c>
      <c r="G23" s="15">
        <f t="shared" si="2"/>
        <v>-0.11428571428571428</v>
      </c>
    </row>
    <row r="24" spans="1:7" x14ac:dyDescent="0.2">
      <c r="A24" t="s">
        <v>9</v>
      </c>
      <c r="B24" s="45">
        <v>520</v>
      </c>
      <c r="C24" s="45">
        <v>520</v>
      </c>
      <c r="D24" s="45">
        <v>570</v>
      </c>
      <c r="E24" s="13">
        <f t="shared" si="0"/>
        <v>0</v>
      </c>
      <c r="F24" s="13">
        <f t="shared" si="1"/>
        <v>-50</v>
      </c>
      <c r="G24" s="15">
        <f t="shared" si="2"/>
        <v>-8.771929824561403E-2</v>
      </c>
    </row>
    <row r="25" spans="1:7" x14ac:dyDescent="0.2">
      <c r="A25" t="s">
        <v>10</v>
      </c>
      <c r="B25" s="45">
        <v>2260</v>
      </c>
      <c r="C25" s="45">
        <v>2280</v>
      </c>
      <c r="D25" s="45">
        <v>2310</v>
      </c>
      <c r="E25" s="13">
        <f t="shared" si="0"/>
        <v>-20</v>
      </c>
      <c r="F25" s="13">
        <f t="shared" si="1"/>
        <v>-50</v>
      </c>
      <c r="G25" s="15">
        <f t="shared" si="2"/>
        <v>-2.1645021645021644E-2</v>
      </c>
    </row>
    <row r="26" spans="1:7" x14ac:dyDescent="0.2">
      <c r="A26" t="s">
        <v>18</v>
      </c>
      <c r="B26" s="45">
        <v>430</v>
      </c>
      <c r="C26" s="45">
        <v>430</v>
      </c>
      <c r="D26" s="45">
        <v>440</v>
      </c>
      <c r="E26" s="13">
        <f t="shared" si="0"/>
        <v>0</v>
      </c>
      <c r="F26" s="13">
        <f t="shared" si="1"/>
        <v>-10</v>
      </c>
      <c r="G26" s="15">
        <f t="shared" si="2"/>
        <v>-2.2727272727272728E-2</v>
      </c>
    </row>
    <row r="27" spans="1:7" x14ac:dyDescent="0.2">
      <c r="A27" t="s">
        <v>19</v>
      </c>
      <c r="B27" s="45">
        <v>570</v>
      </c>
      <c r="C27" s="45">
        <v>560</v>
      </c>
      <c r="D27" s="45">
        <v>560</v>
      </c>
      <c r="E27" s="13">
        <f t="shared" si="0"/>
        <v>10</v>
      </c>
      <c r="F27" s="13">
        <f t="shared" si="1"/>
        <v>10</v>
      </c>
      <c r="G27" s="15">
        <f t="shared" si="2"/>
        <v>1.7857142857142856E-2</v>
      </c>
    </row>
    <row r="28" spans="1:7" x14ac:dyDescent="0.2">
      <c r="A28" t="s">
        <v>11</v>
      </c>
      <c r="B28" s="45">
        <v>1090</v>
      </c>
      <c r="C28" s="45">
        <v>1060</v>
      </c>
      <c r="D28" s="45">
        <v>1500</v>
      </c>
      <c r="E28" s="13">
        <f t="shared" si="0"/>
        <v>30</v>
      </c>
      <c r="F28" s="13">
        <f t="shared" si="1"/>
        <v>-410</v>
      </c>
      <c r="G28" s="15">
        <f t="shared" si="2"/>
        <v>-0.27333333333333332</v>
      </c>
    </row>
    <row r="29" spans="1:7" x14ac:dyDescent="0.2">
      <c r="A29" t="s">
        <v>12</v>
      </c>
      <c r="B29" s="45">
        <v>1040</v>
      </c>
      <c r="C29" s="45">
        <v>1000</v>
      </c>
      <c r="D29" s="45">
        <v>1290</v>
      </c>
      <c r="E29" s="13">
        <f t="shared" si="0"/>
        <v>40</v>
      </c>
      <c r="F29" s="13">
        <f t="shared" si="1"/>
        <v>-250</v>
      </c>
      <c r="G29" s="15">
        <f t="shared" si="2"/>
        <v>-0.19379844961240311</v>
      </c>
    </row>
    <row r="30" spans="1:7" x14ac:dyDescent="0.2">
      <c r="A30" t="s">
        <v>13</v>
      </c>
      <c r="B30" s="45">
        <v>320</v>
      </c>
      <c r="C30" s="45">
        <v>320</v>
      </c>
      <c r="D30" s="45">
        <v>420</v>
      </c>
      <c r="E30" s="13">
        <f t="shared" si="0"/>
        <v>0</v>
      </c>
      <c r="F30" s="13">
        <f t="shared" si="1"/>
        <v>-100</v>
      </c>
      <c r="G30" s="15">
        <f t="shared" si="2"/>
        <v>-0.23809523809523808</v>
      </c>
    </row>
    <row r="31" spans="1:7" x14ac:dyDescent="0.2">
      <c r="A31" t="s">
        <v>14</v>
      </c>
      <c r="B31" s="45">
        <v>1700</v>
      </c>
      <c r="C31" s="45">
        <v>1890</v>
      </c>
      <c r="D31" s="45">
        <v>1830</v>
      </c>
      <c r="E31" s="13">
        <f t="shared" si="0"/>
        <v>-190</v>
      </c>
      <c r="F31" s="13">
        <f t="shared" si="1"/>
        <v>-130</v>
      </c>
      <c r="G31" s="15">
        <f t="shared" si="2"/>
        <v>-7.1038251366120214E-2</v>
      </c>
    </row>
    <row r="32" spans="1:7" x14ac:dyDescent="0.2">
      <c r="A32" t="s">
        <v>15</v>
      </c>
      <c r="B32" s="45">
        <v>290</v>
      </c>
      <c r="C32" s="45">
        <v>290</v>
      </c>
      <c r="D32" s="45">
        <v>300</v>
      </c>
      <c r="E32" s="13">
        <f t="shared" si="0"/>
        <v>0</v>
      </c>
      <c r="F32" s="13">
        <f t="shared" si="1"/>
        <v>-10</v>
      </c>
      <c r="G32" s="15">
        <f t="shared" si="2"/>
        <v>-3.3333333333333333E-2</v>
      </c>
    </row>
    <row r="33" spans="1:7" x14ac:dyDescent="0.2">
      <c r="A33" t="s">
        <v>16</v>
      </c>
      <c r="B33" s="45">
        <v>260</v>
      </c>
      <c r="C33" s="45">
        <v>260</v>
      </c>
      <c r="D33" s="45">
        <v>270</v>
      </c>
      <c r="E33" s="13">
        <f t="shared" si="0"/>
        <v>0</v>
      </c>
      <c r="F33" s="13">
        <f t="shared" si="1"/>
        <v>-10</v>
      </c>
      <c r="G33" s="15">
        <f t="shared" si="2"/>
        <v>-3.7037037037037035E-2</v>
      </c>
    </row>
    <row r="34" spans="1:7" x14ac:dyDescent="0.2">
      <c r="A34" t="s">
        <v>17</v>
      </c>
      <c r="B34" s="45">
        <v>1150</v>
      </c>
      <c r="C34" s="45">
        <v>1340</v>
      </c>
      <c r="D34" s="45">
        <v>1260</v>
      </c>
      <c r="E34" s="13">
        <f t="shared" si="0"/>
        <v>-190</v>
      </c>
      <c r="F34" s="13">
        <f t="shared" si="1"/>
        <v>-110</v>
      </c>
      <c r="G34" s="15">
        <f t="shared" si="2"/>
        <v>-8.7301587301587297E-2</v>
      </c>
    </row>
    <row r="35" spans="1:7" x14ac:dyDescent="0.2">
      <c r="A35" t="s">
        <v>20</v>
      </c>
      <c r="B35" s="45">
        <v>10</v>
      </c>
      <c r="C35" s="45">
        <v>10</v>
      </c>
      <c r="D35" s="45">
        <v>10</v>
      </c>
      <c r="E35" s="13">
        <f t="shared" si="0"/>
        <v>0</v>
      </c>
      <c r="F35" s="13">
        <f t="shared" si="1"/>
        <v>0</v>
      </c>
      <c r="G35" s="15">
        <f t="shared" si="2"/>
        <v>0</v>
      </c>
    </row>
    <row r="36" spans="1:7" x14ac:dyDescent="0.2">
      <c r="A36" t="s">
        <v>21</v>
      </c>
      <c r="B36" s="45">
        <v>490</v>
      </c>
      <c r="C36" s="45">
        <v>680</v>
      </c>
      <c r="D36" s="45">
        <v>550</v>
      </c>
      <c r="E36" s="13">
        <f t="shared" si="0"/>
        <v>-190</v>
      </c>
      <c r="F36" s="13">
        <f t="shared" si="1"/>
        <v>-60</v>
      </c>
      <c r="G36" s="15">
        <f t="shared" si="2"/>
        <v>-0.10909090909090909</v>
      </c>
    </row>
    <row r="37" spans="1:7" x14ac:dyDescent="0.2">
      <c r="A37" s="13" t="s">
        <v>54</v>
      </c>
      <c r="B37" s="45">
        <v>650</v>
      </c>
      <c r="C37" s="45">
        <v>650</v>
      </c>
      <c r="D37" s="45">
        <v>700</v>
      </c>
      <c r="E37" s="13">
        <f t="shared" si="0"/>
        <v>0</v>
      </c>
      <c r="F37" s="13">
        <f t="shared" si="1"/>
        <v>-50</v>
      </c>
      <c r="G37" s="15">
        <f t="shared" si="2"/>
        <v>-7.1428571428571425E-2</v>
      </c>
    </row>
    <row r="38" spans="1:7" x14ac:dyDescent="0.2">
      <c r="B38" s="3"/>
      <c r="C38" s="3"/>
      <c r="D38" s="3"/>
    </row>
    <row r="39" spans="1:7" x14ac:dyDescent="0.2">
      <c r="A39" s="1" t="s">
        <v>39</v>
      </c>
    </row>
    <row r="40" spans="1:7" x14ac:dyDescent="0.2">
      <c r="A40" s="1" t="s">
        <v>40</v>
      </c>
    </row>
    <row r="42" spans="1:7" x14ac:dyDescent="0.2">
      <c r="A42" t="s">
        <v>22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H50"/>
  <sheetViews>
    <sheetView workbookViewId="0"/>
  </sheetViews>
  <sheetFormatPr defaultRowHeight="12.75" x14ac:dyDescent="0.2"/>
  <cols>
    <col min="1" max="1" width="44.85546875" style="8" customWidth="1"/>
    <col min="2" max="4" width="9.140625" style="8"/>
    <col min="5" max="5" width="12" style="8" customWidth="1"/>
    <col min="6" max="6" width="10.5703125" style="8" customWidth="1"/>
    <col min="7" max="7" width="11.7109375" style="8" customWidth="1"/>
    <col min="8" max="8" width="2.7109375" style="8" customWidth="1"/>
    <col min="9" max="16384" width="9.140625" style="8"/>
  </cols>
  <sheetData>
    <row r="1" spans="1:8" x14ac:dyDescent="0.2">
      <c r="A1" s="38" t="s">
        <v>23</v>
      </c>
      <c r="B1" s="7"/>
      <c r="C1" s="7"/>
      <c r="D1" s="7"/>
      <c r="E1" s="7"/>
      <c r="F1" s="7"/>
      <c r="G1" s="7"/>
      <c r="H1" s="7"/>
    </row>
    <row r="2" spans="1:8" x14ac:dyDescent="0.2">
      <c r="B2" s="7"/>
      <c r="C2" s="7"/>
      <c r="D2" s="7"/>
      <c r="E2" s="7"/>
      <c r="F2" s="7"/>
      <c r="G2" s="7"/>
      <c r="H2" s="7"/>
    </row>
    <row r="3" spans="1:8" x14ac:dyDescent="0.2">
      <c r="A3" s="9"/>
      <c r="B3" s="10" t="s">
        <v>24</v>
      </c>
      <c r="C3" s="10" t="s">
        <v>24</v>
      </c>
      <c r="D3" s="10" t="s">
        <v>25</v>
      </c>
      <c r="E3" s="38" t="s">
        <v>105</v>
      </c>
      <c r="F3" s="9"/>
      <c r="G3" s="9"/>
      <c r="H3" s="9"/>
    </row>
    <row r="4" spans="1:8" x14ac:dyDescent="0.2">
      <c r="A4" s="9"/>
      <c r="B4" s="39" t="s">
        <v>96</v>
      </c>
      <c r="C4" s="39" t="s">
        <v>110</v>
      </c>
      <c r="D4" s="39" t="s">
        <v>96</v>
      </c>
      <c r="E4" s="6" t="s">
        <v>26</v>
      </c>
      <c r="F4" s="6" t="s">
        <v>27</v>
      </c>
      <c r="G4" s="6" t="s">
        <v>28</v>
      </c>
      <c r="H4" s="7"/>
    </row>
    <row r="5" spans="1:8" x14ac:dyDescent="0.2">
      <c r="A5" s="11" t="s">
        <v>29</v>
      </c>
      <c r="B5" s="39" t="s">
        <v>108</v>
      </c>
      <c r="C5" s="39" t="s">
        <v>109</v>
      </c>
      <c r="D5" s="39">
        <v>2019</v>
      </c>
      <c r="E5" s="6" t="s">
        <v>30</v>
      </c>
      <c r="F5" s="6" t="s">
        <v>30</v>
      </c>
      <c r="G5" s="6" t="s">
        <v>31</v>
      </c>
      <c r="H5" s="7"/>
    </row>
    <row r="6" spans="1:8" x14ac:dyDescent="0.2">
      <c r="A6" s="12" t="s">
        <v>32</v>
      </c>
      <c r="B6" s="13">
        <v>10403</v>
      </c>
      <c r="C6" s="13">
        <v>9842</v>
      </c>
      <c r="D6" s="13">
        <v>10960</v>
      </c>
      <c r="E6" s="3">
        <f>B6-C6</f>
        <v>561</v>
      </c>
      <c r="F6" s="3">
        <f>B6-D6</f>
        <v>-557</v>
      </c>
      <c r="G6" s="26">
        <f>F6/D6</f>
        <v>-5.0821167883211678E-2</v>
      </c>
      <c r="H6" s="9"/>
    </row>
    <row r="7" spans="1:8" x14ac:dyDescent="0.2">
      <c r="A7" s="12" t="s">
        <v>33</v>
      </c>
      <c r="B7" s="13">
        <v>9323</v>
      </c>
      <c r="C7" s="13">
        <v>8936</v>
      </c>
      <c r="D7" s="13">
        <v>10393</v>
      </c>
      <c r="E7" s="3">
        <f>B7-C7</f>
        <v>387</v>
      </c>
      <c r="F7" s="3">
        <f>B7-D7</f>
        <v>-1070</v>
      </c>
      <c r="G7" s="26">
        <f>F7/D7</f>
        <v>-0.1029539112864428</v>
      </c>
      <c r="H7" s="9"/>
    </row>
    <row r="8" spans="1:8" x14ac:dyDescent="0.2">
      <c r="A8" s="12" t="s">
        <v>34</v>
      </c>
      <c r="B8" s="13">
        <v>1080</v>
      </c>
      <c r="C8" s="13">
        <v>906</v>
      </c>
      <c r="D8" s="13">
        <v>567</v>
      </c>
      <c r="E8" s="3">
        <f>B8-C8</f>
        <v>174</v>
      </c>
      <c r="F8" s="3">
        <f>B8-D8</f>
        <v>513</v>
      </c>
      <c r="G8" s="26">
        <f>F8/D8</f>
        <v>0.90476190476190477</v>
      </c>
      <c r="H8" s="9"/>
    </row>
    <row r="9" spans="1:8" x14ac:dyDescent="0.2">
      <c r="A9" s="12" t="s">
        <v>35</v>
      </c>
      <c r="B9" s="14">
        <v>10.4</v>
      </c>
      <c r="C9" s="14">
        <v>9.1999999999999993</v>
      </c>
      <c r="D9" s="14">
        <v>5.2</v>
      </c>
      <c r="E9" s="24">
        <f>B9-C9</f>
        <v>1.2000000000000011</v>
      </c>
      <c r="F9" s="24">
        <f>B9-D9</f>
        <v>5.2</v>
      </c>
      <c r="G9" s="26"/>
      <c r="H9" s="9"/>
    </row>
    <row r="10" spans="1:8" x14ac:dyDescent="0.2">
      <c r="A10" s="9"/>
      <c r="B10" s="9"/>
      <c r="C10" s="9"/>
      <c r="D10" s="9"/>
      <c r="E10" s="24"/>
      <c r="F10" s="24"/>
      <c r="G10" s="25"/>
      <c r="H10" s="9"/>
    </row>
    <row r="11" spans="1:8" x14ac:dyDescent="0.2">
      <c r="A11" s="11" t="s">
        <v>36</v>
      </c>
      <c r="B11" s="9"/>
      <c r="C11" s="9"/>
      <c r="D11" s="9"/>
      <c r="E11" s="38" t="s">
        <v>111</v>
      </c>
      <c r="F11" s="39"/>
      <c r="G11" s="39"/>
      <c r="H11" s="9"/>
    </row>
    <row r="12" spans="1:8" x14ac:dyDescent="0.2">
      <c r="A12" s="30" t="s">
        <v>72</v>
      </c>
      <c r="B12" s="34">
        <v>5910</v>
      </c>
      <c r="C12" s="22">
        <v>5850</v>
      </c>
      <c r="D12" s="34">
        <v>6520</v>
      </c>
      <c r="E12" s="13">
        <f>B12-C12</f>
        <v>60</v>
      </c>
      <c r="F12" s="13">
        <f>B12-D12</f>
        <v>-610</v>
      </c>
      <c r="G12" s="15">
        <f>F12/D12</f>
        <v>-9.3558282208588958E-2</v>
      </c>
      <c r="H12" s="9"/>
    </row>
    <row r="13" spans="1:8" x14ac:dyDescent="0.2">
      <c r="A13" s="31" t="s">
        <v>60</v>
      </c>
      <c r="B13" s="34">
        <v>4200</v>
      </c>
      <c r="C13" s="13">
        <v>4170</v>
      </c>
      <c r="D13" s="34">
        <v>4730</v>
      </c>
      <c r="E13" s="13">
        <f t="shared" ref="E13:E33" si="0">B13-C13</f>
        <v>30</v>
      </c>
      <c r="F13" s="13">
        <f t="shared" ref="F13:F33" si="1">B13-D13</f>
        <v>-530</v>
      </c>
      <c r="G13" s="15">
        <f t="shared" ref="G13:G33" si="2">F13/D13</f>
        <v>-0.11205073995771671</v>
      </c>
      <c r="H13" s="9"/>
    </row>
    <row r="14" spans="1:8" x14ac:dyDescent="0.2">
      <c r="A14" s="31" t="s">
        <v>61</v>
      </c>
      <c r="B14" s="34">
        <v>1950</v>
      </c>
      <c r="C14" s="13">
        <v>1930</v>
      </c>
      <c r="D14" s="34">
        <v>2180</v>
      </c>
      <c r="E14" s="13">
        <f t="shared" si="0"/>
        <v>20</v>
      </c>
      <c r="F14" s="13">
        <f t="shared" si="1"/>
        <v>-230</v>
      </c>
      <c r="G14" s="15">
        <f t="shared" si="2"/>
        <v>-0.10550458715596331</v>
      </c>
      <c r="H14" s="9"/>
    </row>
    <row r="15" spans="1:8" x14ac:dyDescent="0.2">
      <c r="A15" s="31" t="s">
        <v>75</v>
      </c>
      <c r="B15" s="34">
        <v>480</v>
      </c>
      <c r="C15" s="13">
        <v>470</v>
      </c>
      <c r="D15" s="34">
        <v>480</v>
      </c>
      <c r="E15" s="13">
        <f t="shared" si="0"/>
        <v>10</v>
      </c>
      <c r="F15" s="13">
        <f t="shared" si="1"/>
        <v>0</v>
      </c>
      <c r="G15" s="15">
        <f t="shared" si="2"/>
        <v>0</v>
      </c>
      <c r="H15" s="9"/>
    </row>
    <row r="16" spans="1:8" x14ac:dyDescent="0.2">
      <c r="A16" s="31" t="s">
        <v>76</v>
      </c>
      <c r="B16" s="34">
        <v>370</v>
      </c>
      <c r="C16" s="13">
        <v>360</v>
      </c>
      <c r="D16" s="34">
        <v>410</v>
      </c>
      <c r="E16" s="13">
        <f t="shared" si="0"/>
        <v>10</v>
      </c>
      <c r="F16" s="13">
        <f t="shared" si="1"/>
        <v>-40</v>
      </c>
      <c r="G16" s="15">
        <f t="shared" si="2"/>
        <v>-9.7560975609756101E-2</v>
      </c>
      <c r="H16" s="9"/>
    </row>
    <row r="17" spans="1:8" x14ac:dyDescent="0.2">
      <c r="A17" s="32" t="s">
        <v>77</v>
      </c>
      <c r="B17" s="34">
        <v>110</v>
      </c>
      <c r="C17" s="13">
        <v>110</v>
      </c>
      <c r="D17" s="34">
        <v>70</v>
      </c>
      <c r="E17" s="13">
        <f t="shared" si="0"/>
        <v>0</v>
      </c>
      <c r="F17" s="13">
        <f t="shared" si="1"/>
        <v>40</v>
      </c>
      <c r="G17" s="15">
        <f t="shared" si="2"/>
        <v>0.5714285714285714</v>
      </c>
      <c r="H17" s="9"/>
    </row>
    <row r="18" spans="1:8" x14ac:dyDescent="0.2">
      <c r="A18" s="31" t="s">
        <v>2</v>
      </c>
      <c r="B18" s="34">
        <v>1470</v>
      </c>
      <c r="C18" s="13">
        <v>1460</v>
      </c>
      <c r="D18" s="34">
        <v>1700</v>
      </c>
      <c r="E18" s="13">
        <f t="shared" si="0"/>
        <v>10</v>
      </c>
      <c r="F18" s="13">
        <f t="shared" si="1"/>
        <v>-230</v>
      </c>
      <c r="G18" s="15">
        <f t="shared" si="2"/>
        <v>-0.13529411764705881</v>
      </c>
      <c r="H18" s="9"/>
    </row>
    <row r="19" spans="1:8" x14ac:dyDescent="0.2">
      <c r="A19" s="31" t="s">
        <v>78</v>
      </c>
      <c r="B19" s="34">
        <v>3960</v>
      </c>
      <c r="C19" s="13">
        <v>3920</v>
      </c>
      <c r="D19" s="34">
        <v>4340</v>
      </c>
      <c r="E19" s="13">
        <f t="shared" si="0"/>
        <v>40</v>
      </c>
      <c r="F19" s="13">
        <f t="shared" si="1"/>
        <v>-380</v>
      </c>
      <c r="G19" s="15">
        <f t="shared" si="2"/>
        <v>-8.755760368663594E-2</v>
      </c>
      <c r="H19" s="9"/>
    </row>
    <row r="20" spans="1:8" x14ac:dyDescent="0.2">
      <c r="A20" s="33" t="s">
        <v>62</v>
      </c>
      <c r="B20" s="34">
        <v>710</v>
      </c>
      <c r="C20" s="13">
        <v>700</v>
      </c>
      <c r="D20" s="34">
        <v>770</v>
      </c>
      <c r="E20" s="13">
        <f t="shared" si="0"/>
        <v>10</v>
      </c>
      <c r="F20" s="13">
        <f t="shared" si="1"/>
        <v>-60</v>
      </c>
      <c r="G20" s="15">
        <f t="shared" si="2"/>
        <v>-7.792207792207792E-2</v>
      </c>
      <c r="H20" s="9"/>
    </row>
    <row r="21" spans="1:8" x14ac:dyDescent="0.2">
      <c r="A21" s="31" t="s">
        <v>63</v>
      </c>
      <c r="B21" s="34">
        <v>140</v>
      </c>
      <c r="C21" s="13">
        <v>130</v>
      </c>
      <c r="D21" s="34">
        <v>170</v>
      </c>
      <c r="E21" s="13">
        <f t="shared" si="0"/>
        <v>10</v>
      </c>
      <c r="F21" s="13">
        <f t="shared" si="1"/>
        <v>-30</v>
      </c>
      <c r="G21" s="15">
        <f t="shared" si="2"/>
        <v>-0.17647058823529413</v>
      </c>
      <c r="H21" s="9"/>
    </row>
    <row r="22" spans="1:8" x14ac:dyDescent="0.2">
      <c r="A22" s="31" t="s">
        <v>64</v>
      </c>
      <c r="B22" s="34">
        <v>390</v>
      </c>
      <c r="C22" s="13">
        <v>390</v>
      </c>
      <c r="D22" s="34">
        <v>420</v>
      </c>
      <c r="E22" s="13">
        <f t="shared" si="0"/>
        <v>0</v>
      </c>
      <c r="F22" s="13">
        <f t="shared" si="1"/>
        <v>-30</v>
      </c>
      <c r="G22" s="15">
        <f t="shared" si="2"/>
        <v>-7.1428571428571425E-2</v>
      </c>
      <c r="H22" s="9"/>
    </row>
    <row r="23" spans="1:8" x14ac:dyDescent="0.2">
      <c r="A23" s="31" t="s">
        <v>65</v>
      </c>
      <c r="B23" s="34">
        <v>180</v>
      </c>
      <c r="C23" s="13">
        <v>180</v>
      </c>
      <c r="D23" s="34">
        <v>180</v>
      </c>
      <c r="E23" s="13">
        <f t="shared" si="0"/>
        <v>0</v>
      </c>
      <c r="F23" s="13">
        <f t="shared" si="1"/>
        <v>0</v>
      </c>
      <c r="G23" s="15">
        <f t="shared" si="2"/>
        <v>0</v>
      </c>
      <c r="H23" s="9"/>
    </row>
    <row r="24" spans="1:8" x14ac:dyDescent="0.2">
      <c r="A24" s="31" t="s">
        <v>66</v>
      </c>
      <c r="B24" s="34">
        <v>440</v>
      </c>
      <c r="C24" s="13">
        <v>440</v>
      </c>
      <c r="D24" s="34">
        <v>480</v>
      </c>
      <c r="E24" s="13">
        <f t="shared" si="0"/>
        <v>0</v>
      </c>
      <c r="F24" s="13">
        <f t="shared" si="1"/>
        <v>-40</v>
      </c>
      <c r="G24" s="15">
        <f t="shared" si="2"/>
        <v>-8.3333333333333329E-2</v>
      </c>
      <c r="H24" s="9"/>
    </row>
    <row r="25" spans="1:8" x14ac:dyDescent="0.2">
      <c r="A25" s="31" t="s">
        <v>83</v>
      </c>
      <c r="B25" s="34">
        <v>340</v>
      </c>
      <c r="C25" s="13">
        <v>360</v>
      </c>
      <c r="D25" s="34">
        <v>360</v>
      </c>
      <c r="E25" s="13">
        <f t="shared" si="0"/>
        <v>-20</v>
      </c>
      <c r="F25" s="13">
        <f t="shared" si="1"/>
        <v>-20</v>
      </c>
      <c r="G25" s="15">
        <f t="shared" si="2"/>
        <v>-5.5555555555555552E-2</v>
      </c>
      <c r="H25" s="9"/>
    </row>
    <row r="26" spans="1:8" x14ac:dyDescent="0.2">
      <c r="A26" s="31" t="s">
        <v>67</v>
      </c>
      <c r="B26" s="34">
        <v>330</v>
      </c>
      <c r="C26" s="13">
        <v>310</v>
      </c>
      <c r="D26" s="34">
        <v>490</v>
      </c>
      <c r="E26" s="13">
        <f t="shared" si="0"/>
        <v>20</v>
      </c>
      <c r="F26" s="13">
        <f t="shared" si="1"/>
        <v>-160</v>
      </c>
      <c r="G26" s="15">
        <f t="shared" si="2"/>
        <v>-0.32653061224489793</v>
      </c>
      <c r="H26" s="9"/>
    </row>
    <row r="27" spans="1:8" x14ac:dyDescent="0.2">
      <c r="A27" s="31" t="s">
        <v>80</v>
      </c>
      <c r="B27" s="34">
        <v>430</v>
      </c>
      <c r="C27" s="13">
        <v>430</v>
      </c>
      <c r="D27" s="34">
        <v>450</v>
      </c>
      <c r="E27" s="13">
        <f t="shared" si="0"/>
        <v>0</v>
      </c>
      <c r="F27" s="13">
        <f t="shared" si="1"/>
        <v>-20</v>
      </c>
      <c r="G27" s="15">
        <f t="shared" si="2"/>
        <v>-4.4444444444444446E-2</v>
      </c>
      <c r="H27" s="9"/>
    </row>
    <row r="28" spans="1:8" x14ac:dyDescent="0.2">
      <c r="A28" s="31" t="s">
        <v>68</v>
      </c>
      <c r="B28" s="34">
        <v>1710</v>
      </c>
      <c r="C28" s="13">
        <v>1680</v>
      </c>
      <c r="D28" s="34">
        <v>1790</v>
      </c>
      <c r="E28" s="13">
        <f t="shared" si="0"/>
        <v>30</v>
      </c>
      <c r="F28" s="13">
        <f t="shared" si="1"/>
        <v>-80</v>
      </c>
      <c r="G28" s="15">
        <f t="shared" si="2"/>
        <v>-4.4692737430167599E-2</v>
      </c>
      <c r="H28" s="9"/>
    </row>
    <row r="29" spans="1:8" x14ac:dyDescent="0.2">
      <c r="A29" s="31" t="s">
        <v>69</v>
      </c>
      <c r="B29" s="34">
        <v>90</v>
      </c>
      <c r="C29" s="13">
        <v>90</v>
      </c>
      <c r="D29" s="34">
        <v>110</v>
      </c>
      <c r="E29" s="13">
        <f t="shared" si="0"/>
        <v>0</v>
      </c>
      <c r="F29" s="13">
        <f t="shared" si="1"/>
        <v>-20</v>
      </c>
      <c r="G29" s="15">
        <f t="shared" si="2"/>
        <v>-0.18181818181818182</v>
      </c>
      <c r="H29" s="9"/>
    </row>
    <row r="30" spans="1:8" x14ac:dyDescent="0.2">
      <c r="A30" s="31" t="s">
        <v>70</v>
      </c>
      <c r="B30" s="34">
        <v>180</v>
      </c>
      <c r="C30" s="13">
        <v>160</v>
      </c>
      <c r="D30" s="34">
        <v>200</v>
      </c>
      <c r="E30" s="13">
        <f t="shared" si="0"/>
        <v>20</v>
      </c>
      <c r="F30" s="13">
        <f t="shared" si="1"/>
        <v>-20</v>
      </c>
      <c r="G30" s="15">
        <f t="shared" si="2"/>
        <v>-0.1</v>
      </c>
      <c r="H30" s="9"/>
    </row>
    <row r="31" spans="1:8" x14ac:dyDescent="0.2">
      <c r="A31" s="31" t="s">
        <v>71</v>
      </c>
      <c r="B31" s="34">
        <v>1440</v>
      </c>
      <c r="C31" s="13">
        <v>1430</v>
      </c>
      <c r="D31" s="34">
        <v>1480</v>
      </c>
      <c r="E31" s="13">
        <f t="shared" si="0"/>
        <v>10</v>
      </c>
      <c r="F31" s="13">
        <f t="shared" si="1"/>
        <v>-40</v>
      </c>
      <c r="G31" s="15">
        <f t="shared" si="2"/>
        <v>-2.7027027027027029E-2</v>
      </c>
      <c r="H31" s="9"/>
    </row>
    <row r="32" spans="1:8" x14ac:dyDescent="0.2">
      <c r="A32" s="31" t="s">
        <v>81</v>
      </c>
      <c r="B32" s="34">
        <v>500</v>
      </c>
      <c r="C32" s="13">
        <v>500</v>
      </c>
      <c r="D32" s="34">
        <v>550</v>
      </c>
      <c r="E32" s="13">
        <f t="shared" si="0"/>
        <v>0</v>
      </c>
      <c r="F32" s="13">
        <f t="shared" si="1"/>
        <v>-50</v>
      </c>
      <c r="G32" s="15">
        <f t="shared" si="2"/>
        <v>-9.0909090909090912E-2</v>
      </c>
      <c r="H32" s="9"/>
    </row>
    <row r="33" spans="1:8" x14ac:dyDescent="0.2">
      <c r="A33" s="31" t="s">
        <v>84</v>
      </c>
      <c r="B33" s="34">
        <v>940</v>
      </c>
      <c r="C33" s="13">
        <v>930</v>
      </c>
      <c r="D33" s="34">
        <v>930</v>
      </c>
      <c r="E33" s="13">
        <f t="shared" si="0"/>
        <v>10</v>
      </c>
      <c r="F33" s="13">
        <f t="shared" si="1"/>
        <v>10</v>
      </c>
      <c r="G33" s="15">
        <f t="shared" si="2"/>
        <v>1.0752688172043012E-2</v>
      </c>
      <c r="H33" s="9"/>
    </row>
    <row r="34" spans="1:8" x14ac:dyDescent="0.2">
      <c r="A34" s="31"/>
      <c r="B34" s="34"/>
      <c r="C34" s="13"/>
      <c r="D34" s="34"/>
      <c r="E34" s="13"/>
      <c r="F34" s="13"/>
      <c r="G34" s="15"/>
      <c r="H34" s="9"/>
    </row>
    <row r="35" spans="1:8" x14ac:dyDescent="0.2">
      <c r="A35" s="13" t="s">
        <v>38</v>
      </c>
      <c r="B35" s="13">
        <v>0</v>
      </c>
      <c r="C35" s="13">
        <v>0</v>
      </c>
      <c r="D35" s="13">
        <v>0</v>
      </c>
      <c r="E35" s="13">
        <f>B35-C35</f>
        <v>0</v>
      </c>
      <c r="F35" s="13">
        <f>B35-D35</f>
        <v>0</v>
      </c>
      <c r="G35" s="15">
        <v>0</v>
      </c>
      <c r="H35" s="9"/>
    </row>
    <row r="36" spans="1:8" x14ac:dyDescent="0.2">
      <c r="A36" s="13"/>
      <c r="B36" s="13"/>
      <c r="C36" s="13"/>
      <c r="D36" s="13"/>
      <c r="E36" s="9"/>
      <c r="F36" s="9"/>
      <c r="G36" s="9"/>
      <c r="H36" s="9"/>
    </row>
    <row r="37" spans="1:8" x14ac:dyDescent="0.2">
      <c r="A37" s="1" t="s">
        <v>39</v>
      </c>
      <c r="E37" s="19"/>
      <c r="F37" s="18"/>
    </row>
    <row r="38" spans="1:8" x14ac:dyDescent="0.2">
      <c r="A38" s="1" t="s">
        <v>40</v>
      </c>
      <c r="E38" s="19"/>
      <c r="F38" s="18"/>
    </row>
    <row r="39" spans="1:8" x14ac:dyDescent="0.2">
      <c r="E39" s="2"/>
      <c r="F39" s="18"/>
    </row>
    <row r="40" spans="1:8" x14ac:dyDescent="0.2">
      <c r="A40" t="s">
        <v>53</v>
      </c>
      <c r="F40" s="4"/>
    </row>
    <row r="41" spans="1:8" x14ac:dyDescent="0.2">
      <c r="F41" s="4"/>
    </row>
    <row r="42" spans="1:8" x14ac:dyDescent="0.2">
      <c r="F42" s="18"/>
    </row>
    <row r="43" spans="1:8" x14ac:dyDescent="0.2">
      <c r="F43" s="18"/>
    </row>
    <row r="44" spans="1:8" x14ac:dyDescent="0.2">
      <c r="F44" s="18"/>
    </row>
    <row r="45" spans="1:8" x14ac:dyDescent="0.2">
      <c r="F45" s="4"/>
    </row>
    <row r="46" spans="1:8" x14ac:dyDescent="0.2">
      <c r="F46" s="18"/>
    </row>
    <row r="47" spans="1:8" x14ac:dyDescent="0.2">
      <c r="F47" s="18"/>
    </row>
    <row r="48" spans="1:8" x14ac:dyDescent="0.2">
      <c r="F48" s="18"/>
    </row>
    <row r="49" spans="6:6" x14ac:dyDescent="0.2">
      <c r="F49" s="18"/>
    </row>
    <row r="50" spans="6:6" x14ac:dyDescent="0.2">
      <c r="F50" s="18"/>
    </row>
  </sheetData>
  <phoneticPr fontId="0" type="noConversion"/>
  <pageMargins left="0.5" right="0.5" top="0.75" bottom="0.75" header="0.5" footer="0.5"/>
  <pageSetup scale="81" orientation="portrait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pageSetUpPr fitToPage="1"/>
  </sheetPr>
  <dimension ref="A1:H45"/>
  <sheetViews>
    <sheetView workbookViewId="0"/>
  </sheetViews>
  <sheetFormatPr defaultColWidth="7.85546875" defaultRowHeight="12.75" x14ac:dyDescent="0.2"/>
  <cols>
    <col min="1" max="1" width="44.42578125" style="9" customWidth="1"/>
    <col min="2" max="4" width="9.140625" style="9" customWidth="1"/>
    <col min="5" max="5" width="12" style="9" customWidth="1"/>
    <col min="6" max="6" width="10.5703125" style="9" customWidth="1"/>
    <col min="7" max="7" width="11.7109375" style="9" customWidth="1"/>
    <col min="8" max="8" width="2.7109375" style="9" customWidth="1"/>
    <col min="9" max="16384" width="7.85546875" style="9"/>
  </cols>
  <sheetData>
    <row r="1" spans="1:8" ht="12.75" customHeight="1" x14ac:dyDescent="0.2">
      <c r="A1" s="38" t="s">
        <v>41</v>
      </c>
      <c r="B1" s="7"/>
      <c r="C1" s="7"/>
      <c r="D1" s="7"/>
      <c r="E1" s="7"/>
      <c r="F1" s="7"/>
      <c r="G1" s="7"/>
      <c r="H1" s="7"/>
    </row>
    <row r="2" spans="1:8" ht="12.75" customHeight="1" x14ac:dyDescent="0.2">
      <c r="A2" s="38"/>
      <c r="B2" s="7"/>
      <c r="C2" s="7"/>
      <c r="D2" s="7"/>
      <c r="E2" s="7"/>
      <c r="F2" s="7"/>
      <c r="G2" s="7"/>
      <c r="H2" s="7"/>
    </row>
    <row r="3" spans="1:8" ht="12.75" customHeight="1" x14ac:dyDescent="0.2">
      <c r="B3" s="20" t="s">
        <v>42</v>
      </c>
      <c r="C3" s="20" t="s">
        <v>42</v>
      </c>
      <c r="D3" s="20" t="s">
        <v>43</v>
      </c>
      <c r="E3" s="38" t="s">
        <v>105</v>
      </c>
    </row>
    <row r="4" spans="1:8" ht="12.75" customHeight="1" x14ac:dyDescent="0.2">
      <c r="B4" s="39" t="s">
        <v>96</v>
      </c>
      <c r="C4" s="39" t="s">
        <v>110</v>
      </c>
      <c r="D4" s="39" t="s">
        <v>96</v>
      </c>
      <c r="E4" s="6" t="s">
        <v>26</v>
      </c>
      <c r="F4" s="6" t="s">
        <v>27</v>
      </c>
      <c r="G4" s="6" t="s">
        <v>28</v>
      </c>
      <c r="H4" s="7"/>
    </row>
    <row r="5" spans="1:8" ht="12.75" customHeight="1" x14ac:dyDescent="0.2">
      <c r="A5" s="11" t="s">
        <v>29</v>
      </c>
      <c r="B5" s="39" t="s">
        <v>108</v>
      </c>
      <c r="C5" s="39" t="s">
        <v>109</v>
      </c>
      <c r="D5" s="39">
        <v>2019</v>
      </c>
      <c r="E5" s="6" t="s">
        <v>30</v>
      </c>
      <c r="F5" s="6" t="s">
        <v>30</v>
      </c>
      <c r="G5" s="6" t="s">
        <v>31</v>
      </c>
      <c r="H5" s="7"/>
    </row>
    <row r="6" spans="1:8" ht="12.75" customHeight="1" x14ac:dyDescent="0.2">
      <c r="A6" s="12" t="s">
        <v>32</v>
      </c>
      <c r="B6" s="13">
        <v>5674</v>
      </c>
      <c r="C6" s="13">
        <v>5495</v>
      </c>
      <c r="D6" s="13">
        <v>5522</v>
      </c>
      <c r="E6" s="3">
        <f>B6-C6</f>
        <v>179</v>
      </c>
      <c r="F6" s="3">
        <f>B6-D6</f>
        <v>152</v>
      </c>
      <c r="G6" s="26">
        <f>F6/D6</f>
        <v>2.7526258601955813E-2</v>
      </c>
    </row>
    <row r="7" spans="1:8" ht="12.75" customHeight="1" x14ac:dyDescent="0.2">
      <c r="A7" s="12" t="s">
        <v>33</v>
      </c>
      <c r="B7" s="13">
        <v>4995</v>
      </c>
      <c r="C7" s="13">
        <v>4927</v>
      </c>
      <c r="D7" s="13">
        <v>5213</v>
      </c>
      <c r="E7" s="3">
        <f>B7-C7</f>
        <v>68</v>
      </c>
      <c r="F7" s="3">
        <f>B7-D7</f>
        <v>-218</v>
      </c>
      <c r="G7" s="26">
        <f>F7/D7</f>
        <v>-4.1818530596585461E-2</v>
      </c>
    </row>
    <row r="8" spans="1:8" ht="12.75" customHeight="1" x14ac:dyDescent="0.2">
      <c r="A8" s="12" t="s">
        <v>34</v>
      </c>
      <c r="B8" s="13">
        <v>679</v>
      </c>
      <c r="C8" s="13">
        <v>568</v>
      </c>
      <c r="D8" s="13">
        <v>309</v>
      </c>
      <c r="E8" s="3">
        <f>B8-C8</f>
        <v>111</v>
      </c>
      <c r="F8" s="3">
        <f>B8-D8</f>
        <v>370</v>
      </c>
      <c r="G8" s="26">
        <f>F8/D8</f>
        <v>1.1974110032362459</v>
      </c>
    </row>
    <row r="9" spans="1:8" ht="12.75" customHeight="1" x14ac:dyDescent="0.2">
      <c r="A9" s="12" t="s">
        <v>35</v>
      </c>
      <c r="B9" s="14">
        <v>12</v>
      </c>
      <c r="C9" s="14">
        <v>10.3</v>
      </c>
      <c r="D9" s="14">
        <v>5.6</v>
      </c>
      <c r="E9" s="24">
        <f>B9-C9</f>
        <v>1.6999999999999993</v>
      </c>
      <c r="F9" s="24">
        <f>B9-D9</f>
        <v>6.4</v>
      </c>
      <c r="G9" s="26"/>
    </row>
    <row r="10" spans="1:8" ht="12.75" customHeight="1" x14ac:dyDescent="0.2">
      <c r="A10" s="12"/>
      <c r="B10" s="15"/>
      <c r="C10" s="15"/>
      <c r="D10" s="15"/>
      <c r="E10" s="24"/>
      <c r="F10" s="24"/>
      <c r="G10" s="25"/>
    </row>
    <row r="11" spans="1:8" ht="12.75" customHeight="1" x14ac:dyDescent="0.2">
      <c r="A11" s="11" t="s">
        <v>36</v>
      </c>
      <c r="B11" s="7"/>
      <c r="C11" s="7"/>
      <c r="E11" s="38" t="s">
        <v>111</v>
      </c>
      <c r="F11" s="39"/>
      <c r="G11" s="39"/>
      <c r="H11" s="7"/>
    </row>
    <row r="12" spans="1:8" ht="12.75" customHeight="1" x14ac:dyDescent="0.2">
      <c r="A12" s="30" t="s">
        <v>72</v>
      </c>
      <c r="B12" s="34">
        <v>2000</v>
      </c>
      <c r="C12" s="36">
        <v>1850</v>
      </c>
      <c r="D12" s="34">
        <v>2330</v>
      </c>
      <c r="E12" s="13">
        <f>B12-C12</f>
        <v>150</v>
      </c>
      <c r="F12" s="13">
        <f>B12-D12</f>
        <v>-330</v>
      </c>
      <c r="G12" s="15">
        <f>F12/D12</f>
        <v>-0.14163090128755365</v>
      </c>
    </row>
    <row r="13" spans="1:8" ht="12.75" customHeight="1" x14ac:dyDescent="0.2">
      <c r="A13" s="35" t="s">
        <v>60</v>
      </c>
      <c r="B13" s="34">
        <v>1370</v>
      </c>
      <c r="C13" s="36">
        <v>1220</v>
      </c>
      <c r="D13" s="34">
        <v>1640</v>
      </c>
      <c r="E13" s="13">
        <f t="shared" ref="E13:E29" si="0">B13-C13</f>
        <v>150</v>
      </c>
      <c r="F13" s="13">
        <f t="shared" ref="F13:F29" si="1">B13-D13</f>
        <v>-270</v>
      </c>
      <c r="G13" s="15">
        <f t="shared" ref="G13:G29" si="2">F13/D13</f>
        <v>-0.16463414634146342</v>
      </c>
    </row>
    <row r="14" spans="1:8" ht="12.75" customHeight="1" x14ac:dyDescent="0.2">
      <c r="A14" s="35" t="s">
        <v>61</v>
      </c>
      <c r="B14" s="34">
        <v>450</v>
      </c>
      <c r="C14" s="36">
        <v>460</v>
      </c>
      <c r="D14" s="34">
        <v>470</v>
      </c>
      <c r="E14" s="13">
        <f t="shared" si="0"/>
        <v>-10</v>
      </c>
      <c r="F14" s="13">
        <f t="shared" si="1"/>
        <v>-20</v>
      </c>
      <c r="G14" s="15">
        <f t="shared" si="2"/>
        <v>-4.2553191489361701E-2</v>
      </c>
    </row>
    <row r="15" spans="1:8" ht="12.75" customHeight="1" x14ac:dyDescent="0.2">
      <c r="A15" s="35" t="s">
        <v>75</v>
      </c>
      <c r="B15" s="34">
        <v>140</v>
      </c>
      <c r="C15" s="36">
        <v>140</v>
      </c>
      <c r="D15" s="34">
        <v>150</v>
      </c>
      <c r="E15" s="13">
        <f t="shared" si="0"/>
        <v>0</v>
      </c>
      <c r="F15" s="13">
        <f t="shared" si="1"/>
        <v>-10</v>
      </c>
      <c r="G15" s="15">
        <f t="shared" si="2"/>
        <v>-6.6666666666666666E-2</v>
      </c>
    </row>
    <row r="16" spans="1:8" ht="12.75" customHeight="1" x14ac:dyDescent="0.2">
      <c r="A16" s="35" t="s">
        <v>76</v>
      </c>
      <c r="B16" s="34">
        <v>130</v>
      </c>
      <c r="C16" s="36">
        <v>130</v>
      </c>
      <c r="D16" s="34">
        <v>140</v>
      </c>
      <c r="E16" s="13">
        <f t="shared" si="0"/>
        <v>0</v>
      </c>
      <c r="F16" s="13">
        <f t="shared" si="1"/>
        <v>-10</v>
      </c>
      <c r="G16" s="15">
        <f t="shared" si="2"/>
        <v>-7.1428571428571425E-2</v>
      </c>
    </row>
    <row r="17" spans="1:7" ht="12.75" customHeight="1" x14ac:dyDescent="0.2">
      <c r="A17" s="35" t="s">
        <v>77</v>
      </c>
      <c r="B17" s="42">
        <v>10</v>
      </c>
      <c r="C17" s="42">
        <v>10</v>
      </c>
      <c r="D17" s="42">
        <v>10</v>
      </c>
      <c r="E17" s="42">
        <v>0</v>
      </c>
      <c r="F17" s="42">
        <v>0</v>
      </c>
      <c r="G17" s="15">
        <v>0</v>
      </c>
    </row>
    <row r="18" spans="1:7" ht="12.75" customHeight="1" x14ac:dyDescent="0.2">
      <c r="A18" s="35" t="s">
        <v>2</v>
      </c>
      <c r="B18" s="34">
        <v>310</v>
      </c>
      <c r="C18" s="36">
        <v>320</v>
      </c>
      <c r="D18" s="34">
        <v>320</v>
      </c>
      <c r="E18" s="13">
        <f t="shared" si="0"/>
        <v>-10</v>
      </c>
      <c r="F18" s="13">
        <f t="shared" si="1"/>
        <v>-10</v>
      </c>
      <c r="G18" s="15">
        <f t="shared" si="2"/>
        <v>-3.125E-2</v>
      </c>
    </row>
    <row r="19" spans="1:7" ht="12.75" customHeight="1" x14ac:dyDescent="0.2">
      <c r="A19" s="35" t="s">
        <v>78</v>
      </c>
      <c r="B19" s="34">
        <v>1550</v>
      </c>
      <c r="C19" s="36">
        <v>1390</v>
      </c>
      <c r="D19" s="34">
        <v>1860</v>
      </c>
      <c r="E19" s="13">
        <f t="shared" si="0"/>
        <v>160</v>
      </c>
      <c r="F19" s="13">
        <f t="shared" si="1"/>
        <v>-310</v>
      </c>
      <c r="G19" s="15">
        <f t="shared" si="2"/>
        <v>-0.16666666666666666</v>
      </c>
    </row>
    <row r="20" spans="1:7" ht="12.75" customHeight="1" x14ac:dyDescent="0.2">
      <c r="A20" s="35" t="s">
        <v>62</v>
      </c>
      <c r="B20" s="34">
        <v>150</v>
      </c>
      <c r="C20" s="34">
        <v>150</v>
      </c>
      <c r="D20" s="34">
        <v>210</v>
      </c>
      <c r="E20" s="13">
        <f t="shared" si="0"/>
        <v>0</v>
      </c>
      <c r="F20" s="13">
        <f t="shared" si="1"/>
        <v>-60</v>
      </c>
      <c r="G20" s="15">
        <f t="shared" si="2"/>
        <v>-0.2857142857142857</v>
      </c>
    </row>
    <row r="21" spans="1:7" ht="12.75" customHeight="1" x14ac:dyDescent="0.2">
      <c r="A21" s="35" t="s">
        <v>67</v>
      </c>
      <c r="B21" s="34">
        <v>470</v>
      </c>
      <c r="C21" s="34">
        <v>320</v>
      </c>
      <c r="D21" s="34">
        <v>620</v>
      </c>
      <c r="E21" s="13">
        <f t="shared" si="0"/>
        <v>150</v>
      </c>
      <c r="F21" s="13">
        <f t="shared" si="1"/>
        <v>-150</v>
      </c>
      <c r="G21" s="15">
        <f t="shared" si="2"/>
        <v>-0.24193548387096775</v>
      </c>
    </row>
    <row r="22" spans="1:7" ht="12.75" customHeight="1" x14ac:dyDescent="0.2">
      <c r="A22" s="35" t="s">
        <v>79</v>
      </c>
      <c r="B22" s="34">
        <v>460</v>
      </c>
      <c r="C22" s="34">
        <v>310</v>
      </c>
      <c r="D22" s="34">
        <v>590</v>
      </c>
      <c r="E22" s="13">
        <f t="shared" si="0"/>
        <v>150</v>
      </c>
      <c r="F22" s="13">
        <f t="shared" si="1"/>
        <v>-130</v>
      </c>
      <c r="G22" s="15">
        <f t="shared" si="2"/>
        <v>-0.22033898305084745</v>
      </c>
    </row>
    <row r="23" spans="1:7" ht="12.75" customHeight="1" x14ac:dyDescent="0.2">
      <c r="A23" s="35" t="s">
        <v>80</v>
      </c>
      <c r="B23" s="34">
        <v>300</v>
      </c>
      <c r="C23" s="34">
        <v>290</v>
      </c>
      <c r="D23" s="34">
        <v>340</v>
      </c>
      <c r="E23" s="13">
        <f t="shared" si="0"/>
        <v>10</v>
      </c>
      <c r="F23" s="13">
        <f t="shared" si="1"/>
        <v>-40</v>
      </c>
      <c r="G23" s="15">
        <f t="shared" si="2"/>
        <v>-0.11764705882352941</v>
      </c>
    </row>
    <row r="24" spans="1:7" ht="12.75" customHeight="1" x14ac:dyDescent="0.2">
      <c r="A24" s="35" t="s">
        <v>68</v>
      </c>
      <c r="B24" s="34">
        <v>630</v>
      </c>
      <c r="C24" s="34">
        <v>630</v>
      </c>
      <c r="D24" s="34">
        <v>690</v>
      </c>
      <c r="E24" s="13">
        <f t="shared" si="0"/>
        <v>0</v>
      </c>
      <c r="F24" s="13">
        <f t="shared" si="1"/>
        <v>-60</v>
      </c>
      <c r="G24" s="15">
        <f t="shared" si="2"/>
        <v>-8.6956521739130432E-2</v>
      </c>
    </row>
    <row r="25" spans="1:7" ht="12.75" customHeight="1" x14ac:dyDescent="0.2">
      <c r="A25" s="21" t="s">
        <v>69</v>
      </c>
      <c r="B25" s="13">
        <v>100</v>
      </c>
      <c r="C25" s="13">
        <v>100</v>
      </c>
      <c r="D25" s="22">
        <v>100</v>
      </c>
      <c r="E25" s="13">
        <f t="shared" si="0"/>
        <v>0</v>
      </c>
      <c r="F25" s="13">
        <f t="shared" si="1"/>
        <v>0</v>
      </c>
      <c r="G25" s="15">
        <f t="shared" si="2"/>
        <v>0</v>
      </c>
    </row>
    <row r="26" spans="1:7" ht="12.75" customHeight="1" x14ac:dyDescent="0.2">
      <c r="A26" s="9" t="s">
        <v>70</v>
      </c>
      <c r="B26" s="21">
        <v>20</v>
      </c>
      <c r="C26" s="21">
        <v>20</v>
      </c>
      <c r="D26" s="21">
        <v>30</v>
      </c>
      <c r="E26" s="13">
        <f t="shared" si="0"/>
        <v>0</v>
      </c>
      <c r="F26" s="13">
        <f t="shared" si="1"/>
        <v>-10</v>
      </c>
      <c r="G26" s="15">
        <f t="shared" si="2"/>
        <v>-0.33333333333333331</v>
      </c>
    </row>
    <row r="27" spans="1:7" x14ac:dyDescent="0.2">
      <c r="A27" s="21" t="s">
        <v>71</v>
      </c>
      <c r="B27" s="9">
        <v>510</v>
      </c>
      <c r="C27" s="9">
        <v>510</v>
      </c>
      <c r="D27" s="9">
        <v>560</v>
      </c>
      <c r="E27" s="13">
        <f t="shared" si="0"/>
        <v>0</v>
      </c>
      <c r="F27" s="13">
        <f t="shared" si="1"/>
        <v>-50</v>
      </c>
      <c r="G27" s="15">
        <f t="shared" si="2"/>
        <v>-8.9285714285714288E-2</v>
      </c>
    </row>
    <row r="28" spans="1:7" x14ac:dyDescent="0.2">
      <c r="A28" s="21" t="s">
        <v>81</v>
      </c>
      <c r="B28" s="9">
        <v>180</v>
      </c>
      <c r="C28" s="9">
        <v>180</v>
      </c>
      <c r="D28" s="9">
        <v>240</v>
      </c>
      <c r="E28" s="13">
        <f t="shared" si="0"/>
        <v>0</v>
      </c>
      <c r="F28" s="13">
        <f t="shared" si="1"/>
        <v>-60</v>
      </c>
      <c r="G28" s="15">
        <f t="shared" si="2"/>
        <v>-0.25</v>
      </c>
    </row>
    <row r="29" spans="1:7" x14ac:dyDescent="0.2">
      <c r="A29" s="21" t="s">
        <v>82</v>
      </c>
      <c r="B29" s="9">
        <v>330</v>
      </c>
      <c r="C29" s="9">
        <v>330</v>
      </c>
      <c r="D29" s="9">
        <v>320</v>
      </c>
      <c r="E29" s="13">
        <f t="shared" si="0"/>
        <v>0</v>
      </c>
      <c r="F29" s="13">
        <f t="shared" si="1"/>
        <v>10</v>
      </c>
      <c r="G29" s="15">
        <f t="shared" si="2"/>
        <v>3.125E-2</v>
      </c>
    </row>
    <row r="30" spans="1:7" x14ac:dyDescent="0.2">
      <c r="A30" s="21"/>
      <c r="F30" s="13"/>
    </row>
    <row r="31" spans="1:7" x14ac:dyDescent="0.2">
      <c r="A31" s="21" t="s">
        <v>38</v>
      </c>
      <c r="B31" s="9">
        <v>0</v>
      </c>
      <c r="C31" s="9">
        <v>0</v>
      </c>
      <c r="D31" s="9">
        <v>0</v>
      </c>
      <c r="E31" s="22">
        <f>B31-C31</f>
        <v>0</v>
      </c>
      <c r="F31" s="22">
        <f>B31-D31</f>
        <v>0</v>
      </c>
      <c r="G31" s="23">
        <v>0</v>
      </c>
    </row>
    <row r="32" spans="1:7" x14ac:dyDescent="0.2">
      <c r="A32" s="21"/>
      <c r="F32" s="13"/>
    </row>
    <row r="33" spans="1:6" x14ac:dyDescent="0.2">
      <c r="A33" s="41" t="s">
        <v>89</v>
      </c>
      <c r="F33" s="13"/>
    </row>
    <row r="34" spans="1:6" x14ac:dyDescent="0.2">
      <c r="A34" s="5" t="s">
        <v>39</v>
      </c>
      <c r="F34" s="13"/>
    </row>
    <row r="35" spans="1:6" x14ac:dyDescent="0.2">
      <c r="A35" s="5" t="s">
        <v>40</v>
      </c>
      <c r="F35" s="16"/>
    </row>
    <row r="36" spans="1:6" x14ac:dyDescent="0.2">
      <c r="F36" s="16"/>
    </row>
    <row r="37" spans="1:6" x14ac:dyDescent="0.2">
      <c r="A37" t="s">
        <v>53</v>
      </c>
      <c r="F37" s="13"/>
    </row>
    <row r="38" spans="1:6" x14ac:dyDescent="0.2">
      <c r="F38" s="13"/>
    </row>
    <row r="39" spans="1:6" x14ac:dyDescent="0.2">
      <c r="F39" s="13"/>
    </row>
    <row r="40" spans="1:6" x14ac:dyDescent="0.2">
      <c r="F40" s="16"/>
    </row>
    <row r="41" spans="1:6" x14ac:dyDescent="0.2">
      <c r="F41" s="13"/>
    </row>
    <row r="42" spans="1:6" x14ac:dyDescent="0.2">
      <c r="F42" s="13"/>
    </row>
    <row r="43" spans="1:6" x14ac:dyDescent="0.2">
      <c r="F43" s="13"/>
    </row>
    <row r="44" spans="1:6" x14ac:dyDescent="0.2">
      <c r="F44" s="13"/>
    </row>
    <row r="45" spans="1:6" x14ac:dyDescent="0.2">
      <c r="F45" s="13"/>
    </row>
  </sheetData>
  <phoneticPr fontId="0" type="noConversion"/>
  <pageMargins left="0.5" right="0.5" top="0.75" bottom="0.5" header="0.5" footer="0.5"/>
  <pageSetup scale="82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Gorge</vt:lpstr>
      <vt:lpstr>Year to Date</vt:lpstr>
      <vt:lpstr>2019 Annual Revised</vt:lpstr>
      <vt:lpstr>Hood River</vt:lpstr>
      <vt:lpstr>Sherman</vt:lpstr>
      <vt:lpstr>Wasco</vt:lpstr>
      <vt:lpstr>Klickitat</vt:lpstr>
      <vt:lpstr>Skamania</vt:lpstr>
    </vt:vector>
  </TitlesOfParts>
  <Company>Employment Security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OLMIS - Region 9</dc:title>
  <dc:creator>SDBailey</dc:creator>
  <cp:lastModifiedBy>Port Admin</cp:lastModifiedBy>
  <dcterms:created xsi:type="dcterms:W3CDTF">2003-07-01T18:11:45Z</dcterms:created>
  <dcterms:modified xsi:type="dcterms:W3CDTF">2020-09-04T20:14:37Z</dcterms:modified>
</cp:coreProperties>
</file>